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https://mhawisconsin.sharepoint.com/sites/SuicidePrevention/Shared Documents/"/>
    </mc:Choice>
  </mc:AlternateContent>
  <xr:revisionPtr revIDLastSave="0" documentId="8_{3C0AEFCE-DD9A-4520-A3B6-B4910DA0FB82}" xr6:coauthVersionLast="46" xr6:coauthVersionMax="46" xr10:uidLastSave="{00000000-0000-0000-0000-000000000000}"/>
  <bookViews>
    <workbookView xWindow="-120" yWindow="-120" windowWidth="20730" windowHeight="11160" activeTab="1" xr2:uid="{00000000-000D-0000-FFFF-FFFF00000000}"/>
  </bookViews>
  <sheets>
    <sheet name="Overall" sheetId="8" r:id="rId1"/>
    <sheet name="Age" sheetId="1" r:id="rId2"/>
    <sheet name="Sex" sheetId="2" r:id="rId3"/>
    <sheet name="Race Ethnicity" sheetId="3" r:id="rId4"/>
    <sheet name="Region" sheetId="4" r:id="rId5"/>
    <sheet name="Means"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1" i="1" l="1"/>
  <c r="P55" i="1"/>
  <c r="O55" i="1"/>
  <c r="O61" i="1"/>
  <c r="O13" i="5" l="1"/>
  <c r="P13" i="5"/>
  <c r="O14" i="5"/>
  <c r="P14" i="5"/>
  <c r="O12" i="5"/>
  <c r="P12" i="5"/>
  <c r="O11" i="5"/>
  <c r="P11" i="5"/>
  <c r="N11" i="5"/>
  <c r="O17" i="4"/>
  <c r="P17" i="4"/>
  <c r="O17" i="3"/>
  <c r="P17" i="3"/>
  <c r="O29" i="3"/>
  <c r="P29" i="3"/>
  <c r="O10" i="2"/>
  <c r="P10" i="2"/>
  <c r="I11" i="5" l="1"/>
  <c r="M11" i="5"/>
  <c r="N12" i="5"/>
  <c r="N13" i="5"/>
  <c r="N14" i="5"/>
  <c r="M14" i="5"/>
  <c r="M12" i="5"/>
  <c r="M13" i="5"/>
  <c r="L14" i="5"/>
  <c r="L13" i="5"/>
  <c r="L12" i="5"/>
  <c r="L11" i="5"/>
  <c r="K14" i="5"/>
  <c r="K13" i="5"/>
  <c r="K12" i="5"/>
  <c r="K11" i="5"/>
  <c r="J14" i="5"/>
  <c r="J13" i="5"/>
  <c r="J12" i="5"/>
  <c r="J11" i="5"/>
  <c r="I12" i="5"/>
  <c r="I13" i="5"/>
  <c r="I14" i="5"/>
  <c r="H14" i="5"/>
  <c r="H12" i="5"/>
  <c r="H13" i="5"/>
  <c r="H11" i="5"/>
  <c r="G14" i="5"/>
  <c r="G12" i="5"/>
  <c r="G13" i="5"/>
  <c r="G11" i="5"/>
  <c r="F14" i="5"/>
  <c r="F12" i="5"/>
  <c r="F13" i="5"/>
  <c r="F11" i="5"/>
  <c r="E14" i="5"/>
  <c r="E13" i="5"/>
  <c r="E12" i="5"/>
  <c r="E11" i="5"/>
  <c r="D12" i="5"/>
  <c r="D13" i="5"/>
  <c r="D14" i="5"/>
  <c r="D11" i="5"/>
  <c r="C12" i="5"/>
  <c r="C13" i="5"/>
  <c r="C14" i="5"/>
  <c r="C11" i="5"/>
  <c r="B14" i="5"/>
  <c r="B13" i="5"/>
  <c r="B12" i="5"/>
  <c r="B11" i="5"/>
  <c r="B17" i="4" l="1"/>
  <c r="C17" i="4"/>
  <c r="D17" i="4"/>
  <c r="E17" i="4"/>
  <c r="F17" i="4"/>
  <c r="G17" i="4"/>
  <c r="H17" i="4"/>
  <c r="I17" i="4"/>
  <c r="J17" i="4"/>
  <c r="K17" i="4"/>
  <c r="L17" i="4"/>
  <c r="M17" i="4"/>
  <c r="N17" i="4"/>
  <c r="C29" i="3"/>
  <c r="D29" i="3"/>
  <c r="E29" i="3"/>
  <c r="F29" i="3"/>
  <c r="G29" i="3"/>
  <c r="H29" i="3"/>
  <c r="I29" i="3"/>
  <c r="J29" i="3"/>
  <c r="K29" i="3"/>
  <c r="L29" i="3"/>
  <c r="M29" i="3"/>
  <c r="N29" i="3"/>
  <c r="B29" i="3"/>
  <c r="G17" i="3"/>
  <c r="H17" i="3"/>
  <c r="I17" i="3"/>
  <c r="J17" i="3"/>
  <c r="K17" i="3"/>
  <c r="L17" i="3"/>
  <c r="M17" i="3"/>
  <c r="N17" i="3"/>
  <c r="E17" i="3"/>
  <c r="L10" i="2"/>
  <c r="M10" i="2"/>
  <c r="N10" i="2"/>
  <c r="K10" i="2"/>
  <c r="J10" i="2"/>
  <c r="G10" i="2"/>
  <c r="H10" i="2"/>
  <c r="I10" i="2"/>
  <c r="F10" i="2"/>
  <c r="B10" i="2"/>
  <c r="C10" i="2"/>
  <c r="D10" i="2"/>
  <c r="E10" i="2"/>
  <c r="C59" i="1"/>
  <c r="D59" i="1"/>
  <c r="E59" i="1"/>
  <c r="F59" i="1"/>
  <c r="G59" i="1"/>
  <c r="H59" i="1"/>
  <c r="I59" i="1"/>
  <c r="J59" i="1"/>
  <c r="K59" i="1"/>
  <c r="L59" i="1"/>
  <c r="M59" i="1"/>
  <c r="N59" i="1"/>
  <c r="B59" i="1"/>
  <c r="M53" i="1"/>
  <c r="C53" i="1"/>
  <c r="D53" i="1"/>
  <c r="E53" i="1"/>
  <c r="F53" i="1"/>
  <c r="G53" i="1"/>
  <c r="H53" i="1"/>
  <c r="I53" i="1"/>
  <c r="J53" i="1"/>
  <c r="K53" i="1"/>
  <c r="L53" i="1"/>
  <c r="N53" i="1"/>
  <c r="B53" i="1"/>
  <c r="B46" i="1"/>
  <c r="N46" i="1"/>
  <c r="F46" i="1"/>
  <c r="G46" i="1"/>
  <c r="H46" i="1"/>
  <c r="I46" i="1"/>
  <c r="J46" i="1"/>
  <c r="K46" i="1"/>
  <c r="C46" i="1"/>
  <c r="C17" i="3" l="1"/>
  <c r="D17" i="3"/>
  <c r="F17" i="3"/>
  <c r="B17" i="3"/>
  <c r="F60" i="1"/>
  <c r="F61" i="1" s="1"/>
  <c r="E60" i="1"/>
  <c r="D60" i="1"/>
  <c r="C60" i="1"/>
  <c r="B60" i="1"/>
  <c r="F54" i="1"/>
  <c r="C54" i="1"/>
  <c r="E54" i="1"/>
  <c r="D54" i="1"/>
  <c r="B54" i="1"/>
  <c r="F55" i="1"/>
  <c r="F47" i="1"/>
  <c r="E47" i="1"/>
  <c r="D47" i="1"/>
  <c r="C47" i="1"/>
  <c r="B47" i="1"/>
  <c r="F48" i="1"/>
  <c r="D61" i="1" l="1"/>
  <c r="B48" i="1"/>
  <c r="E61" i="1"/>
  <c r="C61" i="1"/>
  <c r="E48" i="1"/>
  <c r="B61" i="1"/>
  <c r="B55" i="1"/>
  <c r="C55" i="1"/>
  <c r="C48" i="1"/>
  <c r="E55" i="1"/>
  <c r="D48" i="1"/>
  <c r="D55" i="1"/>
</calcChain>
</file>

<file path=xl/sharedStrings.xml><?xml version="1.0" encoding="utf-8"?>
<sst xmlns="http://schemas.openxmlformats.org/spreadsheetml/2006/main" count="120" uniqueCount="83">
  <si>
    <t>10-14</t>
  </si>
  <si>
    <t>15-17</t>
  </si>
  <si>
    <t>18-19</t>
  </si>
  <si>
    <t>20-24</t>
  </si>
  <si>
    <t>25-29</t>
  </si>
  <si>
    <t>30-34</t>
  </si>
  <si>
    <t>35-39</t>
  </si>
  <si>
    <t>40-44</t>
  </si>
  <si>
    <t>45-49</t>
  </si>
  <si>
    <t>50-54</t>
  </si>
  <si>
    <t>55-59</t>
  </si>
  <si>
    <t>60-64</t>
  </si>
  <si>
    <t>65-69</t>
  </si>
  <si>
    <t>70-74</t>
  </si>
  <si>
    <t>75-79</t>
  </si>
  <si>
    <t>80-84</t>
  </si>
  <si>
    <t>85+</t>
  </si>
  <si>
    <t>10-19</t>
  </si>
  <si>
    <t>Population</t>
  </si>
  <si>
    <t>Rate</t>
  </si>
  <si>
    <t>70-79</t>
  </si>
  <si>
    <t>80+</t>
  </si>
  <si>
    <t>Male</t>
  </si>
  <si>
    <t>Female</t>
  </si>
  <si>
    <t>Black</t>
  </si>
  <si>
    <t>Hispanic</t>
  </si>
  <si>
    <t>American Indian</t>
  </si>
  <si>
    <t>Asian</t>
  </si>
  <si>
    <t>Southern</t>
  </si>
  <si>
    <t>Southeastern</t>
  </si>
  <si>
    <t>Northeastern</t>
  </si>
  <si>
    <t>Western</t>
  </si>
  <si>
    <t>Northern</t>
  </si>
  <si>
    <t>Firearms</t>
  </si>
  <si>
    <t>Poisoning</t>
  </si>
  <si>
    <t>Total</t>
  </si>
  <si>
    <t>Suffocation</t>
  </si>
  <si>
    <t>TOTAL</t>
  </si>
  <si>
    <t>Wisconsin</t>
  </si>
  <si>
    <t>10-14*</t>
  </si>
  <si>
    <t>75-79*</t>
  </si>
  <si>
    <t>80-84*</t>
  </si>
  <si>
    <t>85+*</t>
  </si>
  <si>
    <t>Black*</t>
  </si>
  <si>
    <t>American Indian*</t>
  </si>
  <si>
    <t>Asian*</t>
  </si>
  <si>
    <t>White</t>
  </si>
  <si>
    <t>Non-Hispanic</t>
  </si>
  <si>
    <t>Other*</t>
  </si>
  <si>
    <t>*"Other" includes falls, drowning, fire/heat/chemical burns, cutting or piercing objects, nontraffic land transportation, other and unspecified combined.</t>
  </si>
  <si>
    <t>United States</t>
  </si>
  <si>
    <t>x</t>
  </si>
  <si>
    <t>&lt;5</t>
  </si>
  <si>
    <t>15-17*</t>
  </si>
  <si>
    <t>18-19*</t>
  </si>
  <si>
    <t>70-74*</t>
  </si>
  <si>
    <t>* Denotes some rates in this racial group are unstable (based on N&lt;20).  See next table "Suicides by Race" for more information. Rates not calculated for race groups with N&lt;5 suicides.</t>
  </si>
  <si>
    <t>X</t>
  </si>
  <si>
    <t>* Denotes some rates in this age group are unstable (based on N&lt;20).  See next table "Number of suicides" for more information. Rates not calculated for age groups with N&lt;5 suicides.</t>
  </si>
  <si>
    <t>TOTAL**</t>
  </si>
  <si>
    <t xml:space="preserve">**Totals will not match year totals due to missing race and ethnicity information on death certificate
</t>
  </si>
  <si>
    <t>Age-adjusted Annual Suicide Rate (per 100,000), Wisconsin, 2005-2019</t>
  </si>
  <si>
    <t>Source:  Wisconsin Interactive Statistics on Health, Injury Mortality Module. Available at: https://www.dhs.wisconsin.gov/wish/injury-mortality/icd10-form.htm, Accessed April 14, 2011 (2005-2009 data).  Updated March 12, 2012 (2010 data).  Updated May 7 2013 (2011 data). Updated July 17, 2014 (2012 data) Updated May 21, 2015 (2013 data). Updated December 28, 2015 (2014 data) Updated October 31, 2016 (2015 data) Updated 12/7/17 (2016 data) Updated 8/7/19 (2107 data), Updated 10/8/19, Updated 4/9/2021. National data source: WISQARS Injury Mortality Reports https://wisqars-viz.cdc.gov:8006/explore-data/home, Accessed 5/21/15 (2012, 2013, 2014 data), Updated 12/7/17 (2015 data), Updated 8/7/19 (2017 data), Updated 10/8/19, Updated 4/9/2021</t>
  </si>
  <si>
    <t>Annual Suicide Rate (per 100,000) by Age Group, Wisconsin, 2005-2019</t>
  </si>
  <si>
    <t>Age-adjusted Suicide Rates by Sex, Wisconsin 2005-2019</t>
  </si>
  <si>
    <t>Suicide Deaths by Sex, Wisconsin 2005-2019</t>
  </si>
  <si>
    <t xml:space="preserve">Source:  Wisconsin Interactive Statistics on Health, Injury Mortality Module. Available at: https://www.dhs.wisconsin.gov/wish/injury/index.htm, Accessed April 14, 2011 (2005-2009 data).  Updated March 12, 2012 (2010 data). Updated May 7, 2013 (2011 data).Updated July 17, 2014 (2012 data). Updated May 21, 2015 (2013 data). Updated December 28, 2015 (2014 data). Updated October 31, 2016 (2015 data). Updated 12/7/17 (2016 data). Updated 8/7/19 (2017 data). Updated 10/8/19. Updated 4/9/2021 (2018-2019 data). </t>
  </si>
  <si>
    <t>Source:  Wisconsin Interactive Statistics on Health, Injury Mortality Module. Available at: https://www.dhs.wisconsin.gov/wish/injury/index.htm, Updated July 17, 2014. Updated May 21, 2015 (2013 data). Updated December 28, 2015 (2014 data). Updated October 31, 2016 (2015 data). Updated 12/7/17 (2016 data). Updated 8/7/19 (2017 data). Updated 10/8/19. Updated 4/9/2021 (2018-2019 data)</t>
  </si>
  <si>
    <t>Age-adjusted Suicide Rates by Race, Wisconsin 2005-2019</t>
  </si>
  <si>
    <t>Suicides by Race, Wisconsin 2005-2019</t>
  </si>
  <si>
    <t>Age-adjusted Suicide Rates by Ethnicity, Wisconsin 2005-2019</t>
  </si>
  <si>
    <t>Suicides by Ethnicity, Wisconsin 2005-2019</t>
  </si>
  <si>
    <t>Age-adjusted Suicide Rates by DHS Region, Wisconsin 2005-2019</t>
  </si>
  <si>
    <t>Suicides by DHS Region, Wisconsin 2005-2019</t>
  </si>
  <si>
    <t xml:space="preserve">Source:  Wisconsin Interactive Statistics on Health, Injury Mortality Module. Available at: https://www.dhs.wisconsin.gov/wish/injury/index.htm, Accessed April 14, 2011 (2005-2009 data).  Updated March 12, 2012 (2010 data). Updated May 7, 2013 (2011 data).Updated July 17, 2014 (2012 data). Updated May 21, 2015 (2013 data). Updated December 28, 2015 (2014 data). Updated October 31,2016 (2015 data). Updated 12/7/17 (2016 data). Updated 8/7/19 (2017 data). Updated 10/8/19.Updated 4/9/2021 (2018-2019 data) </t>
  </si>
  <si>
    <t>Proportion of Suicides by Underlying Cause of injury, Wisconsin, 2005-2019</t>
  </si>
  <si>
    <t>Suicides by Underlying Cause of Injury, Wisconsin, 2005-2019</t>
  </si>
  <si>
    <t xml:space="preserve">Source:  Wisconsin Interactive Statistics on Health, Injury Mortality Module. Available at: https://www.dhs.wisconsin.gov/wish/injury/index.htm, Accessed April 14, 2011 (2005-2009 data).  Updated March 12, 2012 (2010 data). Updated May 7, 2013 (2011 data).Updated July 17, 2014 (2012 data). Updated December 28, 2015 (2013 data). Updated March 2, 2016 (2014 data). Updated 12/7/17 (2015 and 2016 data). Updated 8/7/19 (2017 data). Updated 10/9/19.  Upated 4/9/2021 (2018-2019 data). </t>
  </si>
  <si>
    <t>Number of Suicides by Age Group, Wisconsin, 2005-2019</t>
  </si>
  <si>
    <t>Suicides and Suicide Rate (per 100,000 population) for 10-19 year olds, Wisconsin, 2005-2019</t>
  </si>
  <si>
    <t>Suicides and Suicide Rate (per 100,000 population) for 70-79 year olds, Wisconsin, 2005-2019</t>
  </si>
  <si>
    <t>Suicides and Suicide Rate (per 100,000 population) for 80+ year olds, Wisconsin, 2005-2019</t>
  </si>
  <si>
    <t>Source:  Wisconsin Interactive Statistics on Health, Injury Mortality Module. Available at: https://www.dhs.wisconsin.gov/wish/injury/index.htm, Accessed April 14, 2011 (2005-2009 data).  Updated March 12, 2012 (2010 data).  Updated May 7 2013 (2011 data). Updated July 17, 2014 (2012 data).Updated May 21, 2015 (2013 data). Updated December 28, 2015 (2014 data). Updated October 31, 2016 (2015 data). Updated 12/7/17 (2016 data). Updated 10/8/19. Source for 2005-2013 data: https://www.dhs.wisconsin.gov/wish/mortality/broad-form.htm. Updated 4/16/21 (2018-2019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</si>
</sst>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theme="1"/>
      <name val="Calibri"/>
      <family val="2"/>
      <scheme val="minor"/>
    </font>
    <font>
      <b/>
      <sz val="11"/>
      <color indexed="8"/>
      <name val="Calibri"/>
      <family val="2"/>
    </font>
    <font>
      <b/>
      <i/>
      <sz val="11"/>
      <color indexed="8"/>
      <name val="Calibri"/>
      <family val="2"/>
    </font>
    <font>
      <i/>
      <sz val="11"/>
      <color indexed="8"/>
      <name val="Calibri"/>
      <family val="2"/>
    </font>
    <font>
      <b/>
      <sz val="11"/>
      <color theme="1"/>
      <name val="Calibri"/>
      <family val="2"/>
      <scheme val="minor"/>
    </font>
    <font>
      <i/>
      <sz val="11"/>
      <color theme="1"/>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auto="1"/>
      </top>
      <bottom/>
      <diagonal/>
    </border>
  </borders>
  <cellStyleXfs count="1">
    <xf numFmtId="0" fontId="0" fillId="0" borderId="0"/>
  </cellStyleXfs>
  <cellXfs count="75">
    <xf numFmtId="0" fontId="0" fillId="0" borderId="0" xfId="0"/>
    <xf numFmtId="0" fontId="1" fillId="0" borderId="0" xfId="0" applyFont="1"/>
    <xf numFmtId="0" fontId="0" fillId="0" borderId="1" xfId="0" applyBorder="1"/>
    <xf numFmtId="0" fontId="1" fillId="0" borderId="1" xfId="0" applyFont="1" applyBorder="1"/>
    <xf numFmtId="0" fontId="0" fillId="0" borderId="0" xfId="0" applyAlignment="1">
      <alignment horizontal="center"/>
    </xf>
    <xf numFmtId="0" fontId="1" fillId="0" borderId="0" xfId="0" applyFont="1" applyAlignment="1">
      <alignment horizontal="left"/>
    </xf>
    <xf numFmtId="165" fontId="0" fillId="0" borderId="0" xfId="0" applyNumberFormat="1" applyAlignment="1">
      <alignment horizontal="center"/>
    </xf>
    <xf numFmtId="164" fontId="0" fillId="0" borderId="0" xfId="0" applyNumberFormat="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0" fillId="0" borderId="0" xfId="0" applyAlignment="1">
      <alignment horizontal="center"/>
    </xf>
    <xf numFmtId="0" fontId="1" fillId="0" borderId="0" xfId="0" applyFont="1" applyAlignment="1">
      <alignment horizontal="center"/>
    </xf>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horizontal="center"/>
    </xf>
    <xf numFmtId="0" fontId="0" fillId="0" borderId="0" xfId="0" applyAlignment="1">
      <alignment horizontal="center"/>
    </xf>
    <xf numFmtId="0" fontId="0" fillId="0" borderId="0" xfId="0"/>
    <xf numFmtId="0" fontId="1" fillId="0" borderId="3" xfId="0" applyFont="1" applyBorder="1"/>
    <xf numFmtId="49" fontId="0" fillId="0" borderId="2" xfId="0" applyNumberFormat="1" applyBorder="1" applyAlignment="1">
      <alignment horizontal="center"/>
    </xf>
    <xf numFmtId="164" fontId="0" fillId="0" borderId="0" xfId="0" applyNumberFormat="1" applyFont="1" applyAlignment="1">
      <alignment horizontal="center"/>
    </xf>
    <xf numFmtId="0" fontId="0" fillId="0" borderId="0" xfId="0" applyAlignment="1">
      <alignment horizontal="center"/>
    </xf>
    <xf numFmtId="0" fontId="0" fillId="0" borderId="0" xfId="0" applyAlignment="1">
      <alignment horizontal="center"/>
    </xf>
    <xf numFmtId="0" fontId="4" fillId="0" borderId="4" xfId="0" applyFont="1" applyBorder="1" applyAlignment="1">
      <alignment horizontal="center"/>
    </xf>
    <xf numFmtId="0" fontId="1" fillId="0" borderId="4" xfId="0" applyFont="1" applyBorder="1" applyAlignment="1">
      <alignment horizontal="center"/>
    </xf>
    <xf numFmtId="0" fontId="0" fillId="0" borderId="0" xfId="0" applyAlignment="1">
      <alignment horizontal="center"/>
    </xf>
    <xf numFmtId="0" fontId="0" fillId="0" borderId="0" xfId="0" applyAlignment="1">
      <alignment horizontal="center"/>
    </xf>
    <xf numFmtId="164" fontId="0" fillId="0" borderId="0" xfId="0" applyNumberFormat="1" applyFont="1" applyFill="1" applyAlignment="1">
      <alignment horizontal="center"/>
    </xf>
    <xf numFmtId="0" fontId="0" fillId="0" borderId="0" xfId="0" applyAlignment="1">
      <alignment horizontal="center"/>
    </xf>
    <xf numFmtId="0" fontId="0" fillId="0" borderId="0" xfId="0" applyAlignment="1">
      <alignment horizontal="center"/>
    </xf>
    <xf numFmtId="0" fontId="0" fillId="0" borderId="0" xfId="0"/>
    <xf numFmtId="0" fontId="0" fillId="0" borderId="0" xfId="0" applyAlignment="1">
      <alignment horizontal="center"/>
    </xf>
    <xf numFmtId="49" fontId="0" fillId="0" borderId="0" xfId="0" applyNumberFormat="1"/>
    <xf numFmtId="0" fontId="4" fillId="0" borderId="1" xfId="0" applyFont="1" applyFill="1" applyBorder="1" applyAlignment="1">
      <alignment horizontal="center"/>
    </xf>
    <xf numFmtId="0" fontId="0" fillId="0" borderId="0" xfId="0" applyAlignment="1"/>
    <xf numFmtId="0" fontId="0" fillId="0" borderId="0" xfId="0"/>
    <xf numFmtId="0" fontId="0" fillId="0" borderId="0" xfId="0" applyAlignment="1">
      <alignment horizontal="center"/>
    </xf>
    <xf numFmtId="0" fontId="0" fillId="0" borderId="0" xfId="0"/>
    <xf numFmtId="0" fontId="0" fillId="0" borderId="0" xfId="0" applyAlignment="1">
      <alignment horizontal="center"/>
    </xf>
    <xf numFmtId="0" fontId="0" fillId="0" borderId="0" xfId="0" applyAlignment="1">
      <alignment horizontal="center" vertical="center"/>
    </xf>
    <xf numFmtId="49" fontId="0" fillId="0" borderId="0" xfId="0" applyNumberFormat="1" applyBorder="1" applyAlignment="1">
      <alignment horizontal="center"/>
    </xf>
    <xf numFmtId="0" fontId="4" fillId="0" borderId="0" xfId="0" applyFont="1" applyBorder="1" applyAlignment="1">
      <alignment horizontal="center"/>
    </xf>
    <xf numFmtId="0" fontId="0" fillId="0" borderId="0" xfId="0" applyBorder="1" applyAlignment="1">
      <alignment horizontal="center"/>
    </xf>
    <xf numFmtId="0" fontId="0" fillId="0" borderId="0" xfId="0" applyBorder="1"/>
    <xf numFmtId="164" fontId="0" fillId="0" borderId="0" xfId="0" applyNumberFormat="1" applyFill="1" applyAlignment="1">
      <alignment horizontal="center"/>
    </xf>
    <xf numFmtId="0" fontId="5" fillId="0" borderId="0" xfId="0" applyFont="1"/>
    <xf numFmtId="0" fontId="1" fillId="0" borderId="4" xfId="0" applyFont="1" applyBorder="1" applyAlignment="1">
      <alignment horizontal="left"/>
    </xf>
    <xf numFmtId="0" fontId="1" fillId="0" borderId="0" xfId="0" applyFont="1" applyBorder="1" applyAlignment="1">
      <alignment horizontal="left"/>
    </xf>
    <xf numFmtId="0" fontId="1" fillId="0" borderId="0" xfId="0" applyFont="1" applyBorder="1" applyAlignment="1">
      <alignment horizontal="center"/>
    </xf>
    <xf numFmtId="0" fontId="1" fillId="0" borderId="4" xfId="0" applyFont="1" applyBorder="1"/>
    <xf numFmtId="0" fontId="5" fillId="0" borderId="0" xfId="0" applyFont="1" applyAlignment="1"/>
    <xf numFmtId="0" fontId="0" fillId="0" borderId="0" xfId="0" applyAlignment="1"/>
    <xf numFmtId="0" fontId="0" fillId="0" borderId="0" xfId="0"/>
    <xf numFmtId="0" fontId="0" fillId="0" borderId="0" xfId="0" applyAlignment="1">
      <alignment horizontal="center"/>
    </xf>
    <xf numFmtId="164" fontId="0" fillId="0" borderId="0" xfId="0" applyNumberFormat="1" applyAlignment="1">
      <alignment horizontal="center" vertical="center"/>
    </xf>
    <xf numFmtId="164" fontId="0" fillId="0" borderId="0" xfId="0" applyNumberFormat="1"/>
    <xf numFmtId="0" fontId="1" fillId="0" borderId="0" xfId="0" applyFont="1" applyAlignment="1">
      <alignment horizontal="center"/>
    </xf>
    <xf numFmtId="0" fontId="0" fillId="0" borderId="0" xfId="0" applyAlignment="1"/>
    <xf numFmtId="0" fontId="2" fillId="0" borderId="0" xfId="0" applyFont="1" applyAlignment="1">
      <alignment wrapText="1"/>
    </xf>
    <xf numFmtId="0" fontId="0" fillId="0" borderId="0" xfId="0" applyAlignment="1">
      <alignment wrapText="1"/>
    </xf>
    <xf numFmtId="0" fontId="5" fillId="0" borderId="0" xfId="0" applyFont="1" applyAlignment="1">
      <alignment horizontal="center"/>
    </xf>
    <xf numFmtId="49" fontId="1" fillId="0" borderId="0" xfId="0" applyNumberFormat="1" applyFont="1" applyAlignment="1">
      <alignment horizontal="center" wrapText="1"/>
    </xf>
    <xf numFmtId="0" fontId="1" fillId="0" borderId="0" xfId="0" applyFont="1" applyAlignment="1">
      <alignment wrapText="1"/>
    </xf>
    <xf numFmtId="0" fontId="1" fillId="0" borderId="0" xfId="0" applyFont="1" applyAlignment="1">
      <alignment horizontal="center" wrapText="1"/>
    </xf>
    <xf numFmtId="0" fontId="0" fillId="0" borderId="0" xfId="0"/>
    <xf numFmtId="49" fontId="3" fillId="0" borderId="0" xfId="0" applyNumberFormat="1" applyFont="1" applyAlignment="1">
      <alignment horizontal="center" wrapText="1"/>
    </xf>
    <xf numFmtId="49" fontId="1" fillId="0" borderId="0" xfId="0" applyNumberFormat="1" applyFont="1" applyAlignment="1">
      <alignment horizontal="center"/>
    </xf>
    <xf numFmtId="0" fontId="1" fillId="0" borderId="0" xfId="0" applyFont="1" applyAlignment="1"/>
    <xf numFmtId="0" fontId="0" fillId="0" borderId="0" xfId="0" applyAlignment="1">
      <alignment horizontal="center"/>
    </xf>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Suicide Rate (per 100,000),</a:t>
            </a:r>
            <a:r>
              <a:rPr lang="en-US" baseline="0"/>
              <a:t> Wisconsin vs. United States, 2005-2019</a:t>
            </a:r>
            <a:endParaRPr lang="en-US"/>
          </a:p>
        </c:rich>
      </c:tx>
      <c:layout>
        <c:manualLayout>
          <c:xMode val="edge"/>
          <c:yMode val="edge"/>
          <c:x val="0.14302077865266838"/>
          <c:y val="3.2407407407407426E-2"/>
        </c:manualLayout>
      </c:layout>
      <c:overlay val="0"/>
    </c:title>
    <c:autoTitleDeleted val="0"/>
    <c:plotArea>
      <c:layout>
        <c:manualLayout>
          <c:layoutTarget val="inner"/>
          <c:xMode val="edge"/>
          <c:yMode val="edge"/>
          <c:x val="7.2471551374870088E-2"/>
          <c:y val="0.34549220504063499"/>
          <c:w val="0.86321077524705392"/>
          <c:h val="0.45718021693071498"/>
        </c:manualLayout>
      </c:layout>
      <c:lineChart>
        <c:grouping val="standard"/>
        <c:varyColors val="0"/>
        <c:ser>
          <c:idx val="0"/>
          <c:order val="0"/>
          <c:tx>
            <c:strRef>
              <c:f>Overall!$A$5</c:f>
              <c:strCache>
                <c:ptCount val="1"/>
                <c:pt idx="0">
                  <c:v>Wisconsin</c:v>
                </c:pt>
              </c:strCache>
            </c:strRef>
          </c:tx>
          <c:marker>
            <c:symbol val="none"/>
          </c:marker>
          <c:cat>
            <c:numRef>
              <c:f>Overall!$B$4:$P$4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Overall!$B$5:$P$5</c:f>
              <c:numCache>
                <c:formatCode>General</c:formatCode>
                <c:ptCount val="15"/>
                <c:pt idx="0">
                  <c:v>11.3</c:v>
                </c:pt>
                <c:pt idx="1">
                  <c:v>11.8</c:v>
                </c:pt>
                <c:pt idx="2">
                  <c:v>12.5</c:v>
                </c:pt>
                <c:pt idx="3">
                  <c:v>12.5</c:v>
                </c:pt>
                <c:pt idx="4">
                  <c:v>12.4</c:v>
                </c:pt>
                <c:pt idx="5">
                  <c:v>13.4</c:v>
                </c:pt>
                <c:pt idx="6">
                  <c:v>12.6</c:v>
                </c:pt>
                <c:pt idx="7">
                  <c:v>12.5</c:v>
                </c:pt>
                <c:pt idx="8">
                  <c:v>14.4</c:v>
                </c:pt>
                <c:pt idx="9" formatCode="0.0">
                  <c:v>13</c:v>
                </c:pt>
                <c:pt idx="10">
                  <c:v>14.6</c:v>
                </c:pt>
                <c:pt idx="11">
                  <c:v>14.6</c:v>
                </c:pt>
                <c:pt idx="12">
                  <c:v>15.3</c:v>
                </c:pt>
                <c:pt idx="13" formatCode="0.0">
                  <c:v>14.8</c:v>
                </c:pt>
                <c:pt idx="14" formatCode="0.0">
                  <c:v>14</c:v>
                </c:pt>
              </c:numCache>
            </c:numRef>
          </c:val>
          <c:smooth val="0"/>
          <c:extLst>
            <c:ext xmlns:c16="http://schemas.microsoft.com/office/drawing/2014/chart" uri="{C3380CC4-5D6E-409C-BE32-E72D297353CC}">
              <c16:uniqueId val="{00000000-30DD-486B-BB5C-D863CE67D450}"/>
            </c:ext>
          </c:extLst>
        </c:ser>
        <c:ser>
          <c:idx val="1"/>
          <c:order val="1"/>
          <c:tx>
            <c:strRef>
              <c:f>Overall!$A$6</c:f>
              <c:strCache>
                <c:ptCount val="1"/>
                <c:pt idx="0">
                  <c:v>United States</c:v>
                </c:pt>
              </c:strCache>
            </c:strRef>
          </c:tx>
          <c:marker>
            <c:symbol val="none"/>
          </c:marker>
          <c:cat>
            <c:numRef>
              <c:f>Overall!$B$4:$P$4</c:f>
              <c:numCache>
                <c:formatCode>General</c:formatCode>
                <c:ptCount val="15"/>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Overall!$B$6:$P$6</c:f>
              <c:numCache>
                <c:formatCode>0.0</c:formatCode>
                <c:ptCount val="15"/>
                <c:pt idx="0">
                  <c:v>10.9</c:v>
                </c:pt>
                <c:pt idx="1">
                  <c:v>11</c:v>
                </c:pt>
                <c:pt idx="2">
                  <c:v>11.3</c:v>
                </c:pt>
                <c:pt idx="3">
                  <c:v>11.6</c:v>
                </c:pt>
                <c:pt idx="4">
                  <c:v>11.8</c:v>
                </c:pt>
                <c:pt idx="5">
                  <c:v>12.1</c:v>
                </c:pt>
                <c:pt idx="6">
                  <c:v>12.3</c:v>
                </c:pt>
                <c:pt idx="7">
                  <c:v>12.5</c:v>
                </c:pt>
                <c:pt idx="8">
                  <c:v>12.6</c:v>
                </c:pt>
                <c:pt idx="9">
                  <c:v>13</c:v>
                </c:pt>
                <c:pt idx="10">
                  <c:v>13.3</c:v>
                </c:pt>
                <c:pt idx="11">
                  <c:v>13.4</c:v>
                </c:pt>
                <c:pt idx="12">
                  <c:v>14</c:v>
                </c:pt>
                <c:pt idx="13">
                  <c:v>14.2</c:v>
                </c:pt>
                <c:pt idx="14">
                  <c:v>13.9</c:v>
                </c:pt>
              </c:numCache>
            </c:numRef>
          </c:val>
          <c:smooth val="0"/>
          <c:extLst>
            <c:ext xmlns:c16="http://schemas.microsoft.com/office/drawing/2014/chart" uri="{C3380CC4-5D6E-409C-BE32-E72D297353CC}">
              <c16:uniqueId val="{00000001-30DD-486B-BB5C-D863CE67D450}"/>
            </c:ext>
          </c:extLst>
        </c:ser>
        <c:dLbls>
          <c:showLegendKey val="0"/>
          <c:showVal val="0"/>
          <c:showCatName val="0"/>
          <c:showSerName val="0"/>
          <c:showPercent val="0"/>
          <c:showBubbleSize val="0"/>
        </c:dLbls>
        <c:smooth val="0"/>
        <c:axId val="145285504"/>
        <c:axId val="145287040"/>
      </c:lineChart>
      <c:catAx>
        <c:axId val="145285504"/>
        <c:scaling>
          <c:orientation val="minMax"/>
        </c:scaling>
        <c:delete val="0"/>
        <c:axPos val="b"/>
        <c:numFmt formatCode="General" sourceLinked="1"/>
        <c:majorTickMark val="none"/>
        <c:minorTickMark val="none"/>
        <c:tickLblPos val="nextTo"/>
        <c:crossAx val="145287040"/>
        <c:crosses val="autoZero"/>
        <c:auto val="1"/>
        <c:lblAlgn val="ctr"/>
        <c:lblOffset val="100"/>
        <c:noMultiLvlLbl val="0"/>
      </c:catAx>
      <c:valAx>
        <c:axId val="145287040"/>
        <c:scaling>
          <c:orientation val="minMax"/>
        </c:scaling>
        <c:delete val="0"/>
        <c:axPos val="l"/>
        <c:numFmt formatCode="General" sourceLinked="1"/>
        <c:majorTickMark val="none"/>
        <c:minorTickMark val="none"/>
        <c:tickLblPos val="nextTo"/>
        <c:spPr>
          <a:ln w="9525">
            <a:noFill/>
          </a:ln>
        </c:spPr>
        <c:crossAx val="145285504"/>
        <c:crosses val="autoZero"/>
        <c:crossBetween val="between"/>
      </c:valAx>
    </c:plotArea>
    <c:legend>
      <c:legendPos val="b"/>
      <c:overlay val="0"/>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853440</xdr:colOff>
      <xdr:row>8</xdr:row>
      <xdr:rowOff>15240</xdr:rowOff>
    </xdr:from>
    <xdr:to>
      <xdr:col>9</xdr:col>
      <xdr:colOff>342900</xdr:colOff>
      <xdr:row>26</xdr:row>
      <xdr:rowOff>91440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X36"/>
  <sheetViews>
    <sheetView workbookViewId="0">
      <selection activeCell="N13" sqref="N13"/>
    </sheetView>
  </sheetViews>
  <sheetFormatPr defaultRowHeight="15" x14ac:dyDescent="0.25"/>
  <cols>
    <col min="1" max="1" width="17.140625" customWidth="1"/>
    <col min="15" max="15" width="9.140625" style="40"/>
  </cols>
  <sheetData>
    <row r="3" spans="1:24" x14ac:dyDescent="0.25">
      <c r="A3" s="59" t="s">
        <v>61</v>
      </c>
      <c r="B3" s="59"/>
      <c r="C3" s="59"/>
      <c r="D3" s="59"/>
      <c r="E3" s="59"/>
      <c r="F3" s="59"/>
      <c r="G3" s="60"/>
      <c r="H3" s="60"/>
      <c r="I3" s="60"/>
    </row>
    <row r="4" spans="1:24" x14ac:dyDescent="0.25">
      <c r="A4" s="3"/>
      <c r="B4" s="9">
        <v>2005</v>
      </c>
      <c r="C4" s="9">
        <v>2006</v>
      </c>
      <c r="D4" s="9">
        <v>2007</v>
      </c>
      <c r="E4" s="9">
        <v>2008</v>
      </c>
      <c r="F4" s="9">
        <v>2009</v>
      </c>
      <c r="G4" s="10">
        <v>2010</v>
      </c>
      <c r="H4" s="10">
        <v>2011</v>
      </c>
      <c r="I4" s="10">
        <v>2012</v>
      </c>
      <c r="J4" s="10">
        <v>2013</v>
      </c>
      <c r="K4" s="10">
        <v>2014</v>
      </c>
      <c r="L4" s="10">
        <v>2015</v>
      </c>
      <c r="M4" s="10">
        <v>2016</v>
      </c>
      <c r="N4" s="10">
        <v>2017</v>
      </c>
      <c r="O4" s="10">
        <v>2018</v>
      </c>
      <c r="P4" s="10">
        <v>2019</v>
      </c>
    </row>
    <row r="5" spans="1:24" x14ac:dyDescent="0.25">
      <c r="A5" t="s">
        <v>38</v>
      </c>
      <c r="B5" s="42">
        <v>11.3</v>
      </c>
      <c r="C5" s="42">
        <v>11.8</v>
      </c>
      <c r="D5" s="42">
        <v>12.5</v>
      </c>
      <c r="E5" s="42">
        <v>12.5</v>
      </c>
      <c r="F5" s="42">
        <v>12.4</v>
      </c>
      <c r="G5" s="42">
        <v>13.4</v>
      </c>
      <c r="H5" s="42">
        <v>12.6</v>
      </c>
      <c r="I5" s="42">
        <v>12.5</v>
      </c>
      <c r="J5" s="42">
        <v>14.4</v>
      </c>
      <c r="K5" s="57">
        <v>13</v>
      </c>
      <c r="L5" s="42">
        <v>14.6</v>
      </c>
      <c r="M5" s="42">
        <v>14.6</v>
      </c>
      <c r="N5" s="42">
        <v>15.3</v>
      </c>
      <c r="O5" s="57">
        <v>14.8</v>
      </c>
      <c r="P5" s="57">
        <v>14</v>
      </c>
    </row>
    <row r="6" spans="1:24" x14ac:dyDescent="0.25">
      <c r="A6" t="s">
        <v>50</v>
      </c>
      <c r="B6" s="7">
        <v>10.9</v>
      </c>
      <c r="C6" s="7">
        <v>11</v>
      </c>
      <c r="D6" s="7">
        <v>11.3</v>
      </c>
      <c r="E6" s="7">
        <v>11.6</v>
      </c>
      <c r="F6" s="7">
        <v>11.8</v>
      </c>
      <c r="G6" s="7">
        <v>12.1</v>
      </c>
      <c r="H6" s="7">
        <v>12.3</v>
      </c>
      <c r="I6" s="7">
        <v>12.5</v>
      </c>
      <c r="J6" s="7">
        <v>12.6</v>
      </c>
      <c r="K6" s="7">
        <v>13</v>
      </c>
      <c r="L6" s="7">
        <v>13.3</v>
      </c>
      <c r="M6" s="7">
        <v>13.4</v>
      </c>
      <c r="N6" s="7">
        <v>14</v>
      </c>
      <c r="O6" s="7">
        <v>14.2</v>
      </c>
      <c r="P6" s="7">
        <v>13.9</v>
      </c>
    </row>
    <row r="7" spans="1:24" x14ac:dyDescent="0.25">
      <c r="B7" s="18"/>
      <c r="C7" s="18"/>
      <c r="D7" s="18"/>
      <c r="E7" s="18"/>
      <c r="F7" s="18"/>
      <c r="G7" s="18"/>
      <c r="H7" s="18"/>
    </row>
    <row r="15" spans="1:24" x14ac:dyDescent="0.25">
      <c r="Q15" s="38"/>
      <c r="R15" s="38"/>
      <c r="S15" s="38"/>
      <c r="T15" s="38"/>
      <c r="U15" s="38"/>
      <c r="V15" s="38"/>
      <c r="W15" s="38"/>
      <c r="X15" s="38"/>
    </row>
    <row r="16" spans="1:24" x14ac:dyDescent="0.25">
      <c r="Q16" s="38"/>
      <c r="R16" s="38"/>
      <c r="S16" s="38"/>
      <c r="T16" s="38"/>
      <c r="U16" s="38"/>
      <c r="V16" s="38"/>
      <c r="W16" s="38"/>
      <c r="X16" s="38"/>
    </row>
    <row r="17" spans="1:24" x14ac:dyDescent="0.25">
      <c r="Q17" s="38"/>
      <c r="R17" s="38"/>
      <c r="S17" s="37"/>
      <c r="T17" s="37"/>
      <c r="U17" s="37"/>
      <c r="V17" s="37"/>
      <c r="W17" s="38"/>
      <c r="X17" s="38"/>
    </row>
    <row r="18" spans="1:24" x14ac:dyDescent="0.25">
      <c r="Q18" s="38"/>
      <c r="R18" s="38"/>
      <c r="S18" s="38"/>
      <c r="T18" s="38"/>
      <c r="U18" s="38"/>
      <c r="V18" s="38"/>
      <c r="W18" s="38"/>
      <c r="X18" s="38"/>
    </row>
    <row r="19" spans="1:24" x14ac:dyDescent="0.25">
      <c r="Q19" s="38"/>
      <c r="R19" s="38"/>
      <c r="S19" s="38"/>
      <c r="T19" s="38"/>
      <c r="U19" s="38"/>
      <c r="V19" s="38"/>
      <c r="W19" s="38"/>
      <c r="X19" s="38"/>
    </row>
    <row r="20" spans="1:24" x14ac:dyDescent="0.25">
      <c r="Q20" s="38"/>
      <c r="R20" s="38"/>
      <c r="S20" s="38"/>
      <c r="T20" s="38"/>
      <c r="U20" s="38"/>
      <c r="V20" s="38"/>
      <c r="W20" s="38"/>
      <c r="X20" s="38"/>
    </row>
    <row r="21" spans="1:24" x14ac:dyDescent="0.25">
      <c r="Q21" s="38"/>
      <c r="R21" s="38"/>
      <c r="S21" s="38"/>
      <c r="T21" s="38"/>
      <c r="U21" s="38"/>
      <c r="V21" s="38"/>
      <c r="W21" s="38"/>
      <c r="X21" s="38"/>
    </row>
    <row r="22" spans="1:24" x14ac:dyDescent="0.25">
      <c r="Q22" s="38"/>
      <c r="R22" s="38"/>
      <c r="S22" s="38"/>
      <c r="T22" s="38"/>
      <c r="U22" s="38"/>
      <c r="V22" s="38"/>
      <c r="W22" s="38"/>
      <c r="X22" s="38"/>
    </row>
    <row r="23" spans="1:24" x14ac:dyDescent="0.25">
      <c r="Q23" s="38"/>
      <c r="R23" s="38"/>
      <c r="S23" s="38"/>
      <c r="T23" s="38"/>
      <c r="U23" s="38"/>
      <c r="V23" s="38"/>
      <c r="W23" s="38"/>
      <c r="X23" s="38"/>
    </row>
    <row r="24" spans="1:24" x14ac:dyDescent="0.25">
      <c r="Q24" s="38"/>
      <c r="R24" s="38"/>
      <c r="S24" s="38"/>
      <c r="T24" s="38"/>
      <c r="U24" s="38"/>
      <c r="V24" s="38"/>
      <c r="W24" s="38"/>
      <c r="X24" s="38"/>
    </row>
    <row r="25" spans="1:24" x14ac:dyDescent="0.25">
      <c r="Q25" s="38"/>
      <c r="R25" s="38"/>
      <c r="S25" s="38"/>
      <c r="T25" s="38"/>
      <c r="U25" s="38"/>
      <c r="V25" s="38"/>
      <c r="W25" s="38"/>
      <c r="X25" s="38"/>
    </row>
    <row r="26" spans="1:24" s="48" customFormat="1" x14ac:dyDescent="0.25">
      <c r="A26" s="63"/>
      <c r="B26" s="63"/>
      <c r="C26" s="63"/>
      <c r="D26" s="63"/>
      <c r="E26" s="63"/>
      <c r="O26" s="40"/>
    </row>
    <row r="27" spans="1:24" ht="118.5" customHeight="1" x14ac:dyDescent="0.25">
      <c r="A27" s="61" t="s">
        <v>62</v>
      </c>
      <c r="B27" s="62"/>
      <c r="C27" s="62"/>
      <c r="D27" s="62"/>
      <c r="E27" s="62"/>
      <c r="F27" s="62"/>
      <c r="G27" s="62"/>
      <c r="H27" s="62"/>
      <c r="I27" s="62"/>
      <c r="Q27" s="38"/>
      <c r="R27" s="38"/>
      <c r="S27" s="38"/>
      <c r="T27" s="38"/>
      <c r="U27" s="38"/>
      <c r="V27" s="38"/>
      <c r="W27" s="38"/>
      <c r="X27" s="38"/>
    </row>
    <row r="28" spans="1:24" x14ac:dyDescent="0.25">
      <c r="A28" s="62"/>
      <c r="B28" s="62"/>
      <c r="C28" s="62"/>
      <c r="D28" s="62"/>
      <c r="E28" s="62"/>
      <c r="F28" s="62"/>
      <c r="G28" s="62"/>
      <c r="H28" s="62"/>
      <c r="I28" s="62"/>
      <c r="Q28" s="38"/>
      <c r="R28" s="38"/>
      <c r="S28" s="38"/>
      <c r="T28" s="38"/>
      <c r="U28" s="38"/>
      <c r="V28" s="38"/>
      <c r="W28" s="38"/>
      <c r="X28" s="38"/>
    </row>
    <row r="29" spans="1:24" x14ac:dyDescent="0.25">
      <c r="A29" s="62"/>
      <c r="B29" s="62"/>
      <c r="C29" s="62"/>
      <c r="D29" s="62"/>
      <c r="E29" s="62"/>
      <c r="F29" s="62"/>
      <c r="G29" s="62"/>
      <c r="H29" s="62"/>
      <c r="I29" s="62"/>
      <c r="Q29" s="38"/>
      <c r="R29" s="38"/>
      <c r="S29" s="38"/>
      <c r="T29" s="38"/>
      <c r="U29" s="38"/>
      <c r="V29" s="38"/>
      <c r="W29" s="38"/>
      <c r="X29" s="38"/>
    </row>
    <row r="30" spans="1:24" x14ac:dyDescent="0.25">
      <c r="A30" s="62"/>
      <c r="B30" s="62"/>
      <c r="C30" s="62"/>
      <c r="D30" s="62"/>
      <c r="E30" s="62"/>
      <c r="F30" s="62"/>
      <c r="G30" s="62"/>
      <c r="H30" s="62"/>
      <c r="I30" s="62"/>
      <c r="Q30" s="38"/>
      <c r="R30" s="38"/>
      <c r="S30" s="38"/>
      <c r="T30" s="38"/>
      <c r="U30" s="38"/>
      <c r="V30" s="38"/>
      <c r="W30" s="38"/>
      <c r="X30" s="38"/>
    </row>
    <row r="31" spans="1:24" x14ac:dyDescent="0.25">
      <c r="Q31" s="38"/>
      <c r="R31" s="38"/>
      <c r="S31" s="38"/>
      <c r="T31" s="38"/>
      <c r="U31" s="38"/>
      <c r="V31" s="38"/>
      <c r="W31" s="38"/>
      <c r="X31" s="38"/>
    </row>
    <row r="32" spans="1:24" x14ac:dyDescent="0.25">
      <c r="Q32" s="38"/>
      <c r="R32" s="38"/>
      <c r="S32" s="38"/>
      <c r="T32" s="38"/>
      <c r="U32" s="38"/>
      <c r="V32" s="38"/>
      <c r="W32" s="38"/>
      <c r="X32" s="38"/>
    </row>
    <row r="33" spans="17:24" x14ac:dyDescent="0.25">
      <c r="Q33" s="38"/>
      <c r="R33" s="38"/>
      <c r="S33" s="38"/>
      <c r="T33" s="38"/>
      <c r="U33" s="38"/>
      <c r="V33" s="38"/>
      <c r="W33" s="38"/>
      <c r="X33" s="38"/>
    </row>
    <row r="34" spans="17:24" x14ac:dyDescent="0.25">
      <c r="Q34" s="38"/>
      <c r="R34" s="38"/>
      <c r="S34" s="38"/>
      <c r="T34" s="38"/>
      <c r="U34" s="38"/>
      <c r="V34" s="38"/>
      <c r="W34" s="38"/>
      <c r="X34" s="38"/>
    </row>
    <row r="35" spans="17:24" x14ac:dyDescent="0.25">
      <c r="Q35" s="38"/>
      <c r="R35" s="38"/>
      <c r="S35" s="38"/>
      <c r="T35" s="38"/>
      <c r="U35" s="38"/>
      <c r="V35" s="38"/>
      <c r="W35" s="38"/>
      <c r="X35" s="38"/>
    </row>
    <row r="36" spans="17:24" x14ac:dyDescent="0.25">
      <c r="Q36" s="38"/>
      <c r="R36" s="38"/>
      <c r="S36" s="38"/>
      <c r="T36" s="38"/>
      <c r="U36" s="38"/>
      <c r="V36" s="38"/>
      <c r="W36" s="38"/>
      <c r="X36" s="38"/>
    </row>
  </sheetData>
  <mergeCells count="3">
    <mergeCell ref="A3:I3"/>
    <mergeCell ref="A27:I30"/>
    <mergeCell ref="A26:E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8"/>
  <sheetViews>
    <sheetView tabSelected="1" topLeftCell="A25" workbookViewId="0">
      <selection activeCell="R22" sqref="R22"/>
    </sheetView>
  </sheetViews>
  <sheetFormatPr defaultRowHeight="15" x14ac:dyDescent="0.25"/>
  <cols>
    <col min="1" max="1" width="14.28515625" customWidth="1"/>
    <col min="10" max="10" width="9.140625" style="20"/>
    <col min="15" max="15" width="9.140625" style="40"/>
  </cols>
  <sheetData>
    <row r="1" spans="1:25" ht="16.899999999999999" customHeight="1" x14ac:dyDescent="0.25">
      <c r="A1" s="66" t="s">
        <v>63</v>
      </c>
      <c r="B1" s="67"/>
      <c r="C1" s="67"/>
      <c r="D1" s="67"/>
      <c r="E1" s="67"/>
      <c r="F1" s="67"/>
      <c r="G1" s="67"/>
      <c r="H1" s="67"/>
      <c r="I1" s="67"/>
      <c r="J1"/>
    </row>
    <row r="2" spans="1:25" x14ac:dyDescent="0.25">
      <c r="A2" s="21"/>
      <c r="B2" s="9">
        <v>2005</v>
      </c>
      <c r="C2" s="9">
        <v>2006</v>
      </c>
      <c r="D2" s="9">
        <v>2007</v>
      </c>
      <c r="E2" s="9">
        <v>2008</v>
      </c>
      <c r="F2" s="9">
        <v>2009</v>
      </c>
      <c r="G2" s="10">
        <v>2010</v>
      </c>
      <c r="H2" s="10">
        <v>2011</v>
      </c>
      <c r="I2" s="10">
        <v>2012</v>
      </c>
      <c r="J2" s="10">
        <v>2013</v>
      </c>
      <c r="K2" s="10">
        <v>2014</v>
      </c>
      <c r="L2" s="10">
        <v>2015</v>
      </c>
      <c r="M2" s="10">
        <v>2016</v>
      </c>
      <c r="N2" s="10">
        <v>2017</v>
      </c>
      <c r="O2" s="10">
        <v>2018</v>
      </c>
      <c r="P2" s="10">
        <v>2019</v>
      </c>
    </row>
    <row r="3" spans="1:25" x14ac:dyDescent="0.25">
      <c r="A3" s="22" t="s">
        <v>39</v>
      </c>
      <c r="B3" s="7">
        <v>2.379145992328576</v>
      </c>
      <c r="C3" s="7">
        <v>1.5919891107944821</v>
      </c>
      <c r="D3" s="7" t="s">
        <v>57</v>
      </c>
      <c r="E3" s="7" t="s">
        <v>57</v>
      </c>
      <c r="F3" s="7">
        <v>1.6684741803620589</v>
      </c>
      <c r="G3" s="23">
        <v>1.3300454609538555</v>
      </c>
      <c r="H3" s="23">
        <v>2.1380084451333583</v>
      </c>
      <c r="I3" s="7">
        <v>2.6845637583892619</v>
      </c>
      <c r="J3" s="7">
        <v>1.6168540870029187</v>
      </c>
      <c r="K3" s="7">
        <v>2.7001193452750614</v>
      </c>
      <c r="L3" s="7" t="s">
        <v>57</v>
      </c>
      <c r="M3" s="7" t="s">
        <v>57</v>
      </c>
      <c r="N3" s="7">
        <v>3.2652616971197665</v>
      </c>
      <c r="O3" s="58">
        <v>3</v>
      </c>
      <c r="P3" s="7">
        <v>2.7</v>
      </c>
      <c r="Q3" s="55"/>
      <c r="R3" s="55"/>
      <c r="S3" s="55"/>
      <c r="T3" s="55"/>
      <c r="U3" s="33"/>
      <c r="V3" s="33"/>
      <c r="W3" s="33"/>
    </row>
    <row r="4" spans="1:25" x14ac:dyDescent="0.25">
      <c r="A4" s="22" t="s">
        <v>53</v>
      </c>
      <c r="B4" s="7">
        <v>9.833566880546746</v>
      </c>
      <c r="C4" s="7">
        <v>4.1153956952961028</v>
      </c>
      <c r="D4" s="7">
        <v>5.8057078401937448</v>
      </c>
      <c r="E4" s="7">
        <v>4.6259109890618229</v>
      </c>
      <c r="F4" s="7">
        <v>9.270886886751903</v>
      </c>
      <c r="G4" s="23">
        <v>10.570601044375383</v>
      </c>
      <c r="H4" s="23">
        <v>9.8568612325362128</v>
      </c>
      <c r="I4" s="23">
        <v>7.0069105655452688</v>
      </c>
      <c r="J4" s="23">
        <v>8.4285986789280596</v>
      </c>
      <c r="K4" s="23">
        <v>10.109978988826276</v>
      </c>
      <c r="L4" s="23">
        <v>9.5773764953767397</v>
      </c>
      <c r="M4" s="23">
        <v>13.962031999232089</v>
      </c>
      <c r="N4" s="7">
        <v>11.849693224608741</v>
      </c>
      <c r="O4" s="58">
        <v>10.7</v>
      </c>
      <c r="P4" s="7">
        <v>8.6</v>
      </c>
      <c r="Q4" s="55"/>
      <c r="R4" s="54"/>
      <c r="S4" s="54"/>
      <c r="T4" s="54"/>
      <c r="U4" s="54"/>
      <c r="V4" s="33"/>
      <c r="W4" s="33"/>
    </row>
    <row r="5" spans="1:25" x14ac:dyDescent="0.25">
      <c r="A5" s="22" t="s">
        <v>54</v>
      </c>
      <c r="B5" s="7">
        <v>12.724419372625533</v>
      </c>
      <c r="C5" s="7">
        <v>14.834319197463332</v>
      </c>
      <c r="D5" s="7">
        <v>10.557039061044525</v>
      </c>
      <c r="E5" s="7">
        <v>9.7944991644067887</v>
      </c>
      <c r="F5" s="7">
        <v>11.262863375539432</v>
      </c>
      <c r="G5" s="23">
        <v>10.448421673714229</v>
      </c>
      <c r="H5" s="23">
        <v>14.007564084605686</v>
      </c>
      <c r="I5" s="23">
        <v>13.074825357689866</v>
      </c>
      <c r="J5" s="23">
        <v>12.61742087299935</v>
      </c>
      <c r="K5" s="23">
        <v>14.86815822306116</v>
      </c>
      <c r="L5" s="23">
        <v>13.806252259952007</v>
      </c>
      <c r="M5" s="23">
        <v>19.11226809898837</v>
      </c>
      <c r="N5" s="7">
        <v>17.185878495839034</v>
      </c>
      <c r="O5" s="58">
        <v>13.1</v>
      </c>
      <c r="P5" s="7">
        <v>18.3</v>
      </c>
      <c r="Q5" s="55"/>
      <c r="R5" s="55"/>
      <c r="S5" s="55"/>
      <c r="T5" s="55"/>
      <c r="U5" s="55"/>
      <c r="V5" s="33"/>
      <c r="W5" s="55"/>
      <c r="X5" s="55"/>
    </row>
    <row r="6" spans="1:25" x14ac:dyDescent="0.25">
      <c r="A6" s="22" t="s">
        <v>3</v>
      </c>
      <c r="B6" s="7">
        <v>12.15193811260958</v>
      </c>
      <c r="C6" s="7">
        <v>7.6044508114684932</v>
      </c>
      <c r="D6" s="7">
        <v>18.450557560684643</v>
      </c>
      <c r="E6" s="7">
        <v>12.631876793726503</v>
      </c>
      <c r="F6" s="7">
        <v>13.57934985884623</v>
      </c>
      <c r="G6" s="23">
        <v>17.332726256752004</v>
      </c>
      <c r="H6" s="23">
        <v>17.805992103429588</v>
      </c>
      <c r="I6" s="23">
        <v>15.881310259326428</v>
      </c>
      <c r="J6" s="23">
        <v>15.056839569374388</v>
      </c>
      <c r="K6" s="30">
        <v>17.537099610725789</v>
      </c>
      <c r="L6" s="30">
        <v>17.933121738874096</v>
      </c>
      <c r="M6" s="30">
        <v>19.430179249552367</v>
      </c>
      <c r="N6" s="7">
        <v>14.976785981728321</v>
      </c>
      <c r="O6" s="58">
        <v>14.7</v>
      </c>
      <c r="P6" s="7">
        <v>15.7</v>
      </c>
      <c r="Q6" s="55"/>
      <c r="R6" s="55"/>
      <c r="S6" s="55"/>
      <c r="T6" s="55"/>
      <c r="U6" s="55"/>
      <c r="V6" s="33"/>
      <c r="W6" s="55"/>
      <c r="X6" s="55"/>
    </row>
    <row r="7" spans="1:25" x14ac:dyDescent="0.25">
      <c r="A7" s="22" t="s">
        <v>4</v>
      </c>
      <c r="B7" s="7">
        <v>18.528913279236175</v>
      </c>
      <c r="C7" s="7">
        <v>14.363844306768353</v>
      </c>
      <c r="D7" s="7">
        <v>16.128477868291149</v>
      </c>
      <c r="E7" s="7">
        <v>16.990354706328255</v>
      </c>
      <c r="F7" s="7">
        <v>13.057822168451237</v>
      </c>
      <c r="G7" s="23">
        <v>17.456834619320148</v>
      </c>
      <c r="H7" s="23">
        <v>17.806459967840453</v>
      </c>
      <c r="I7" s="23">
        <v>18.804522896550598</v>
      </c>
      <c r="J7" s="23">
        <v>20.28831643103501</v>
      </c>
      <c r="K7" s="30">
        <v>14.862716175402486</v>
      </c>
      <c r="L7" s="30">
        <v>19.17605024125163</v>
      </c>
      <c r="M7" s="30">
        <v>19.859084412296969</v>
      </c>
      <c r="N7" s="7">
        <v>23.596230090680859</v>
      </c>
      <c r="O7" s="58">
        <v>21.2</v>
      </c>
      <c r="P7" s="7">
        <v>15.947023447530238</v>
      </c>
      <c r="Q7" s="55"/>
      <c r="R7" s="55"/>
      <c r="S7" s="55"/>
      <c r="T7" s="55"/>
      <c r="U7" s="55"/>
      <c r="V7" s="33"/>
      <c r="W7" s="55"/>
      <c r="X7" s="55"/>
    </row>
    <row r="8" spans="1:25" x14ac:dyDescent="0.25">
      <c r="A8" s="22" t="s">
        <v>5</v>
      </c>
      <c r="B8" s="7">
        <v>12.612152835827901</v>
      </c>
      <c r="C8" s="7">
        <v>14.985939662493132</v>
      </c>
      <c r="D8" s="7">
        <v>14.454149373309381</v>
      </c>
      <c r="E8" s="7">
        <v>15.801440272018867</v>
      </c>
      <c r="F8" s="7">
        <v>14.047924344455105</v>
      </c>
      <c r="G8" s="23">
        <v>15.171162196898786</v>
      </c>
      <c r="H8" s="23">
        <v>15.572122563727522</v>
      </c>
      <c r="I8" s="23">
        <v>16.114979009557</v>
      </c>
      <c r="J8" s="23">
        <v>18.603397142086816</v>
      </c>
      <c r="K8" s="30">
        <v>16.371048471722368</v>
      </c>
      <c r="L8" s="30">
        <v>18.301709056654555</v>
      </c>
      <c r="M8" s="30">
        <v>17.039737750321862</v>
      </c>
      <c r="N8" s="7">
        <v>19.463146121625474</v>
      </c>
      <c r="O8" s="58">
        <v>24.4</v>
      </c>
      <c r="P8" s="7">
        <v>17.425302628497995</v>
      </c>
      <c r="Q8" s="55"/>
      <c r="R8" s="55"/>
      <c r="S8" s="54"/>
      <c r="T8" s="54"/>
      <c r="U8" s="54"/>
      <c r="V8" s="54"/>
      <c r="W8" s="55"/>
      <c r="X8" s="55"/>
    </row>
    <row r="9" spans="1:25" x14ac:dyDescent="0.25">
      <c r="A9" s="22" t="s">
        <v>6</v>
      </c>
      <c r="B9" s="7">
        <v>15.837532875862301</v>
      </c>
      <c r="C9" s="7">
        <v>20.943340410437113</v>
      </c>
      <c r="D9" s="7">
        <v>16.768787696500912</v>
      </c>
      <c r="E9" s="7">
        <v>17.135163804006364</v>
      </c>
      <c r="F9" s="7">
        <v>17.503987803673013</v>
      </c>
      <c r="G9" s="23">
        <v>15.926886901728214</v>
      </c>
      <c r="H9" s="23">
        <v>15.965779009519219</v>
      </c>
      <c r="I9" s="23">
        <v>16.348130409641762</v>
      </c>
      <c r="J9" s="23">
        <v>15.833988103596107</v>
      </c>
      <c r="K9" s="30">
        <v>17.59680442031727</v>
      </c>
      <c r="L9" s="30">
        <v>18.566601255102245</v>
      </c>
      <c r="M9" s="30">
        <v>21.794893288849398</v>
      </c>
      <c r="N9" s="7">
        <v>17.002698492793048</v>
      </c>
      <c r="O9" s="58">
        <v>18.100000000000001</v>
      </c>
      <c r="P9" s="7">
        <v>21.794200478340244</v>
      </c>
      <c r="Q9" s="55"/>
      <c r="R9" s="55"/>
      <c r="S9" s="55"/>
      <c r="T9" s="55"/>
      <c r="U9" s="55"/>
      <c r="V9" s="55"/>
      <c r="W9" s="55"/>
      <c r="X9" s="55"/>
    </row>
    <row r="10" spans="1:25" x14ac:dyDescent="0.25">
      <c r="A10" s="22" t="s">
        <v>7</v>
      </c>
      <c r="B10" s="7">
        <v>19.246478006422954</v>
      </c>
      <c r="C10" s="7">
        <v>21.778264828333985</v>
      </c>
      <c r="D10" s="7">
        <v>19.045125043149113</v>
      </c>
      <c r="E10" s="7">
        <v>19.961949074849915</v>
      </c>
      <c r="F10" s="7">
        <v>20.50898165215229</v>
      </c>
      <c r="G10" s="23">
        <v>17.090061997486444</v>
      </c>
      <c r="H10" s="23">
        <v>15.695246202548482</v>
      </c>
      <c r="I10" s="23">
        <v>17.418520786555078</v>
      </c>
      <c r="J10" s="23">
        <v>21.773477671019503</v>
      </c>
      <c r="K10" s="30">
        <v>19.212626423383202</v>
      </c>
      <c r="L10" s="30">
        <v>20.038544730157419</v>
      </c>
      <c r="M10" s="30">
        <v>19.791489050739287</v>
      </c>
      <c r="N10" s="7">
        <v>22.901112994091513</v>
      </c>
      <c r="O10" s="58">
        <v>20.9</v>
      </c>
      <c r="P10" s="7">
        <v>16.018930441307482</v>
      </c>
      <c r="Q10" s="55"/>
      <c r="R10" s="55"/>
      <c r="S10" s="55"/>
      <c r="T10" s="55"/>
      <c r="U10" s="55"/>
      <c r="V10" s="55"/>
      <c r="W10" s="55"/>
      <c r="X10" s="55"/>
    </row>
    <row r="11" spans="1:25" x14ac:dyDescent="0.25">
      <c r="A11" s="22" t="s">
        <v>8</v>
      </c>
      <c r="B11" s="7">
        <v>15.135125510254047</v>
      </c>
      <c r="C11" s="7">
        <v>20.787997806202785</v>
      </c>
      <c r="D11" s="7">
        <v>22.421376804426242</v>
      </c>
      <c r="E11" s="7">
        <v>19.584198852233918</v>
      </c>
      <c r="F11" s="7">
        <v>18.775774780111089</v>
      </c>
      <c r="G11" s="23">
        <v>21.936489293393688</v>
      </c>
      <c r="H11" s="23">
        <v>23.022607250934552</v>
      </c>
      <c r="I11" s="23">
        <v>18.643261196995489</v>
      </c>
      <c r="J11" s="23">
        <v>25.945483959586092</v>
      </c>
      <c r="K11" s="30">
        <v>19.975871250252986</v>
      </c>
      <c r="L11" s="30">
        <v>21.182293747469519</v>
      </c>
      <c r="M11" s="30">
        <v>22.286484606018437</v>
      </c>
      <c r="N11" s="7">
        <v>23.058181626240767</v>
      </c>
      <c r="O11" s="58">
        <v>21.7</v>
      </c>
      <c r="P11" s="7">
        <v>18.872640282375503</v>
      </c>
      <c r="Q11" s="55"/>
      <c r="R11" s="55"/>
      <c r="S11" s="55"/>
      <c r="T11" s="55"/>
      <c r="U11" s="55"/>
      <c r="V11" s="55"/>
      <c r="W11" s="55"/>
      <c r="X11" s="55"/>
      <c r="Y11" s="58"/>
    </row>
    <row r="12" spans="1:25" x14ac:dyDescent="0.25">
      <c r="A12" s="22" t="s">
        <v>9</v>
      </c>
      <c r="B12" s="7">
        <v>13.45247911751737</v>
      </c>
      <c r="C12" s="7">
        <v>17.840777173580985</v>
      </c>
      <c r="D12" s="7">
        <v>18.416250307934057</v>
      </c>
      <c r="E12" s="7">
        <v>19.886902018403575</v>
      </c>
      <c r="F12" s="7">
        <v>19.497928345113333</v>
      </c>
      <c r="G12" s="23">
        <v>22.01198736145059</v>
      </c>
      <c r="H12" s="23">
        <v>17.662123575991284</v>
      </c>
      <c r="I12" s="23">
        <v>21.512827306344924</v>
      </c>
      <c r="J12" s="23">
        <v>22.77328511469765</v>
      </c>
      <c r="K12" s="30">
        <v>19.782894237426934</v>
      </c>
      <c r="L12" s="30">
        <v>25.122678500152613</v>
      </c>
      <c r="M12" s="30">
        <v>20.896153406923432</v>
      </c>
      <c r="N12" s="7">
        <v>22.105498491550929</v>
      </c>
      <c r="O12" s="58">
        <v>20.9</v>
      </c>
      <c r="P12" s="7">
        <v>16.720872123009098</v>
      </c>
      <c r="Q12" s="55"/>
      <c r="R12" s="55"/>
      <c r="S12" s="55"/>
      <c r="T12" s="55"/>
      <c r="U12" s="55"/>
      <c r="V12" s="55"/>
      <c r="W12" s="55"/>
      <c r="X12" s="55"/>
      <c r="Y12" s="58"/>
    </row>
    <row r="13" spans="1:25" x14ac:dyDescent="0.25">
      <c r="A13" s="22" t="s">
        <v>10</v>
      </c>
      <c r="B13" s="7">
        <v>11.660761537426559</v>
      </c>
      <c r="C13" s="7">
        <v>14.209147280653395</v>
      </c>
      <c r="D13" s="7">
        <v>14.830028288978491</v>
      </c>
      <c r="E13" s="7">
        <v>19.812728999864298</v>
      </c>
      <c r="F13" s="7">
        <v>20.26083154718108</v>
      </c>
      <c r="G13" s="23">
        <v>22.539677604887224</v>
      </c>
      <c r="H13" s="23">
        <v>16.642837149838488</v>
      </c>
      <c r="I13" s="23">
        <v>17.326646897787636</v>
      </c>
      <c r="J13" s="23">
        <v>23.484408289754018</v>
      </c>
      <c r="K13" s="30">
        <v>17.44187435638289</v>
      </c>
      <c r="L13" s="30">
        <v>20.782116044502068</v>
      </c>
      <c r="M13" s="30">
        <v>20.342644964727725</v>
      </c>
      <c r="N13" s="7">
        <v>24.347931947530206</v>
      </c>
      <c r="O13" s="58">
        <v>25.5</v>
      </c>
      <c r="P13" s="7">
        <v>22.810547597208949</v>
      </c>
      <c r="Q13" s="55"/>
      <c r="R13" s="55"/>
      <c r="S13" s="55"/>
      <c r="T13" s="55"/>
      <c r="U13" s="55"/>
      <c r="V13" s="55"/>
      <c r="W13" s="55"/>
      <c r="X13" s="55"/>
      <c r="Y13" s="58"/>
    </row>
    <row r="14" spans="1:25" x14ac:dyDescent="0.25">
      <c r="A14" s="22" t="s">
        <v>11</v>
      </c>
      <c r="B14" s="7">
        <v>8.9529522359998204</v>
      </c>
      <c r="C14" s="7">
        <v>9.1564883672786923</v>
      </c>
      <c r="D14" s="7">
        <v>14.32643705183966</v>
      </c>
      <c r="E14" s="7">
        <v>19.358017738983527</v>
      </c>
      <c r="F14" s="7">
        <v>11.766762593797907</v>
      </c>
      <c r="G14" s="23">
        <v>16.251095355691866</v>
      </c>
      <c r="H14" s="23">
        <v>13.421857943055532</v>
      </c>
      <c r="I14" s="23">
        <v>13.514783998495748</v>
      </c>
      <c r="J14" s="23">
        <v>14.536913784699756</v>
      </c>
      <c r="K14" s="30">
        <v>13.591026594033263</v>
      </c>
      <c r="L14" s="30">
        <v>21.303734625580123</v>
      </c>
      <c r="M14" s="30">
        <v>14.547031876514213</v>
      </c>
      <c r="N14" s="7">
        <v>19.956096587507485</v>
      </c>
      <c r="O14" s="58">
        <v>18.8</v>
      </c>
      <c r="P14" s="7">
        <v>16.794830496108279</v>
      </c>
      <c r="Q14" s="55"/>
      <c r="R14" s="55"/>
      <c r="S14" s="55"/>
      <c r="T14" s="55"/>
      <c r="U14" s="55"/>
      <c r="V14" s="55"/>
      <c r="W14" s="55"/>
      <c r="X14" s="55"/>
      <c r="Y14" s="58"/>
    </row>
    <row r="15" spans="1:25" x14ac:dyDescent="0.25">
      <c r="A15" s="22" t="s">
        <v>12</v>
      </c>
      <c r="B15" s="7">
        <v>15.188176266641527</v>
      </c>
      <c r="C15" s="7">
        <v>14.733077282610905</v>
      </c>
      <c r="D15" s="7">
        <v>14.26540540806438</v>
      </c>
      <c r="E15" s="7">
        <v>12.122059817702869</v>
      </c>
      <c r="F15" s="7">
        <v>14.530791655692891</v>
      </c>
      <c r="G15" s="23">
        <v>11.011809064040277</v>
      </c>
      <c r="H15" s="23">
        <v>11.537721940901225</v>
      </c>
      <c r="I15" s="23">
        <v>10.590145673337151</v>
      </c>
      <c r="J15" s="23">
        <v>17.624581416191365</v>
      </c>
      <c r="K15" s="30">
        <v>11.375998066080328</v>
      </c>
      <c r="L15" s="30">
        <v>14.775810654702736</v>
      </c>
      <c r="M15" s="30">
        <v>15.530361857431279</v>
      </c>
      <c r="N15" s="7">
        <v>12.183578410699056</v>
      </c>
      <c r="O15" s="58">
        <v>14</v>
      </c>
      <c r="P15" s="7">
        <v>20.422175665921376</v>
      </c>
      <c r="Q15" s="55"/>
      <c r="R15" s="55"/>
      <c r="S15" s="55"/>
      <c r="T15" s="55"/>
      <c r="U15" s="55"/>
      <c r="V15" s="55"/>
      <c r="W15" s="55"/>
      <c r="X15" s="55"/>
      <c r="Y15" s="58"/>
    </row>
    <row r="16" spans="1:25" x14ac:dyDescent="0.25">
      <c r="A16" s="22" t="s">
        <v>55</v>
      </c>
      <c r="B16" s="7">
        <v>9.9432612654042867</v>
      </c>
      <c r="C16" s="7">
        <v>9.2032444504435968</v>
      </c>
      <c r="D16" s="7">
        <v>10.347304222917453</v>
      </c>
      <c r="E16" s="7">
        <v>12.547426283870584</v>
      </c>
      <c r="F16" s="7">
        <v>11.63534818779452</v>
      </c>
      <c r="G16" s="23">
        <v>13.835484559022754</v>
      </c>
      <c r="H16" s="23">
        <v>9.0227768723671815</v>
      </c>
      <c r="I16" s="23">
        <v>9.7633473093842031</v>
      </c>
      <c r="J16" s="23">
        <v>9.7426904183203593</v>
      </c>
      <c r="K16" s="30">
        <v>18.304145641634513</v>
      </c>
      <c r="L16" s="30">
        <v>14.799184612667148</v>
      </c>
      <c r="M16" s="30">
        <v>11.637054242637236</v>
      </c>
      <c r="N16" s="7">
        <v>20.803356274812337</v>
      </c>
      <c r="O16" s="58">
        <v>12</v>
      </c>
      <c r="P16" s="7">
        <v>18.365029118236958</v>
      </c>
      <c r="Q16" s="55"/>
      <c r="R16" s="55"/>
      <c r="S16" s="55"/>
      <c r="T16" s="55"/>
      <c r="U16" s="55"/>
      <c r="V16" s="55"/>
      <c r="W16" s="55"/>
      <c r="X16" s="55"/>
      <c r="Y16" s="58"/>
    </row>
    <row r="17" spans="1:25" x14ac:dyDescent="0.25">
      <c r="A17" s="22" t="s">
        <v>40</v>
      </c>
      <c r="B17" s="7">
        <v>12.671819873415188</v>
      </c>
      <c r="C17" s="7">
        <v>8.8803273425278881</v>
      </c>
      <c r="D17" s="7">
        <v>16.638819753052186</v>
      </c>
      <c r="E17" s="7">
        <v>14.7574507557923</v>
      </c>
      <c r="F17" s="7">
        <v>12.669721477289524</v>
      </c>
      <c r="G17" s="23">
        <v>16.990909863223177</v>
      </c>
      <c r="H17" s="23">
        <v>16.342771876221267</v>
      </c>
      <c r="I17" s="23">
        <v>10.50721845908139</v>
      </c>
      <c r="J17" s="23">
        <v>13.048195915227931</v>
      </c>
      <c r="K17" s="30">
        <v>10.021780669989443</v>
      </c>
      <c r="L17" s="23">
        <v>14.461315979754158</v>
      </c>
      <c r="M17" s="30">
        <v>10.957562006909709</v>
      </c>
      <c r="N17" s="7">
        <v>12.552563861168643</v>
      </c>
      <c r="O17" s="58">
        <v>17.8</v>
      </c>
      <c r="P17" s="7">
        <v>20.905194940942824</v>
      </c>
      <c r="Q17" s="55"/>
      <c r="R17" s="55"/>
      <c r="S17" s="55"/>
      <c r="T17" s="55"/>
      <c r="U17" s="55"/>
      <c r="V17" s="55"/>
      <c r="W17" s="55"/>
      <c r="X17" s="55"/>
      <c r="Y17" s="58"/>
    </row>
    <row r="18" spans="1:25" x14ac:dyDescent="0.25">
      <c r="A18" s="22" t="s">
        <v>41</v>
      </c>
      <c r="B18" s="7">
        <v>16.425755584756899</v>
      </c>
      <c r="C18" s="7">
        <v>12.440795144535381</v>
      </c>
      <c r="D18" s="7">
        <v>10.538240640725032</v>
      </c>
      <c r="E18" s="7">
        <v>9.6349239716908421</v>
      </c>
      <c r="F18" s="7">
        <v>14.741332963354781</v>
      </c>
      <c r="G18" s="23">
        <v>14.522343051913104</v>
      </c>
      <c r="H18" s="23">
        <v>11.906989402779431</v>
      </c>
      <c r="I18" s="23">
        <v>12.832138518657928</v>
      </c>
      <c r="J18" s="23">
        <v>21.707230244249754</v>
      </c>
      <c r="K18" s="23">
        <v>14.106610710444182</v>
      </c>
      <c r="L18" s="23">
        <v>15.949387277705416</v>
      </c>
      <c r="M18" s="30">
        <v>14.140896356067771</v>
      </c>
      <c r="N18" s="7">
        <v>14.13614878296594</v>
      </c>
      <c r="O18" s="58">
        <v>14.7</v>
      </c>
      <c r="P18" s="7">
        <v>13.770666758471112</v>
      </c>
      <c r="Q18" s="55"/>
      <c r="R18" s="55"/>
      <c r="S18" s="55"/>
      <c r="T18" s="55"/>
      <c r="U18" s="55"/>
      <c r="V18" s="55"/>
      <c r="W18" s="55"/>
      <c r="X18" s="55"/>
      <c r="Y18" s="58"/>
    </row>
    <row r="19" spans="1:25" x14ac:dyDescent="0.25">
      <c r="A19" s="22" t="s">
        <v>42</v>
      </c>
      <c r="B19" s="7">
        <v>10.325156383097719</v>
      </c>
      <c r="C19" s="7">
        <v>7.1281553225044778</v>
      </c>
      <c r="D19" s="7">
        <v>8.6317025170044541</v>
      </c>
      <c r="E19" s="7">
        <v>11.850647976501859</v>
      </c>
      <c r="F19" s="7">
        <v>13.85269391606999</v>
      </c>
      <c r="G19" s="23">
        <v>16.033078773047549</v>
      </c>
      <c r="H19" s="23">
        <v>11.495951782693666</v>
      </c>
      <c r="I19" s="23">
        <v>13.71675703588949</v>
      </c>
      <c r="J19" s="23">
        <v>11.92767060544856</v>
      </c>
      <c r="K19" s="23">
        <v>11.729288032216445</v>
      </c>
      <c r="L19" s="23">
        <v>13.163498393278873</v>
      </c>
      <c r="M19" s="30">
        <v>20.897347584808401</v>
      </c>
      <c r="N19" s="7">
        <v>18.680240975108578</v>
      </c>
      <c r="O19" s="58">
        <v>7.8</v>
      </c>
      <c r="P19" s="7">
        <v>16.604465810614208</v>
      </c>
      <c r="Q19" s="55"/>
      <c r="R19" s="55"/>
      <c r="S19" s="55"/>
      <c r="T19" s="55"/>
      <c r="U19" s="55"/>
      <c r="V19" s="55"/>
      <c r="W19" s="55"/>
      <c r="X19" s="55"/>
      <c r="Y19" s="58"/>
    </row>
    <row r="20" spans="1:25" ht="44.25" customHeight="1" x14ac:dyDescent="0.25">
      <c r="A20" s="68" t="s">
        <v>58</v>
      </c>
      <c r="B20" s="62"/>
      <c r="C20" s="62"/>
      <c r="D20" s="62"/>
      <c r="E20" s="62"/>
      <c r="F20" s="62"/>
      <c r="G20" s="62"/>
      <c r="H20" s="62"/>
      <c r="I20" s="62"/>
      <c r="J20"/>
      <c r="Q20" s="55"/>
      <c r="R20" s="55"/>
      <c r="S20" s="55"/>
      <c r="T20" s="55"/>
      <c r="U20" s="55"/>
      <c r="V20" s="55"/>
      <c r="W20" s="55"/>
      <c r="X20" s="55"/>
      <c r="Y20" s="58"/>
    </row>
    <row r="21" spans="1:25" x14ac:dyDescent="0.25">
      <c r="A21" s="17"/>
      <c r="B21" s="17"/>
      <c r="C21" s="17"/>
      <c r="D21" s="17"/>
      <c r="E21" s="17"/>
      <c r="F21" s="17"/>
      <c r="Q21" s="55"/>
      <c r="R21" s="55"/>
      <c r="S21" s="55"/>
      <c r="T21" s="55"/>
      <c r="U21" s="55"/>
      <c r="V21" s="55"/>
      <c r="W21" s="55"/>
      <c r="X21" s="55"/>
      <c r="Y21" s="58"/>
    </row>
    <row r="22" spans="1:25" x14ac:dyDescent="0.25">
      <c r="A22" s="69" t="s">
        <v>78</v>
      </c>
      <c r="B22" s="70"/>
      <c r="C22" s="70"/>
      <c r="D22" s="70"/>
      <c r="E22" s="70"/>
      <c r="F22" s="70"/>
      <c r="G22" s="60"/>
      <c r="H22" s="60"/>
      <c r="I22" s="60"/>
      <c r="J22"/>
      <c r="Q22" s="55"/>
      <c r="R22" s="55"/>
      <c r="S22" s="55"/>
      <c r="T22" s="55"/>
      <c r="U22" s="55"/>
      <c r="V22" s="55"/>
      <c r="W22" s="55"/>
      <c r="X22" s="55"/>
      <c r="Y22" s="58"/>
    </row>
    <row r="23" spans="1:25" x14ac:dyDescent="0.25">
      <c r="A23" s="21"/>
      <c r="B23" s="9">
        <v>2005</v>
      </c>
      <c r="C23" s="9">
        <v>2006</v>
      </c>
      <c r="D23" s="9">
        <v>2007</v>
      </c>
      <c r="E23" s="9">
        <v>2008</v>
      </c>
      <c r="F23" s="9">
        <v>2009</v>
      </c>
      <c r="G23" s="10">
        <v>2010</v>
      </c>
      <c r="H23" s="10">
        <v>2011</v>
      </c>
      <c r="I23" s="10">
        <v>2012</v>
      </c>
      <c r="J23" s="10">
        <v>2013</v>
      </c>
      <c r="K23" s="10">
        <v>2014</v>
      </c>
      <c r="L23" s="10">
        <v>2015</v>
      </c>
      <c r="M23" s="10">
        <v>2016</v>
      </c>
      <c r="N23" s="10">
        <v>2017</v>
      </c>
      <c r="O23" s="10">
        <v>2018</v>
      </c>
      <c r="P23" s="10">
        <v>2019</v>
      </c>
      <c r="Q23" s="55"/>
      <c r="R23" s="55"/>
      <c r="S23" s="55"/>
      <c r="T23" s="55"/>
      <c r="U23" s="55"/>
      <c r="V23" s="55"/>
      <c r="W23" s="55"/>
      <c r="X23" s="55"/>
      <c r="Y23" s="58"/>
    </row>
    <row r="24" spans="1:25" x14ac:dyDescent="0.25">
      <c r="A24" s="22" t="s">
        <v>0</v>
      </c>
      <c r="B24" s="39">
        <v>9</v>
      </c>
      <c r="C24" s="39">
        <v>6</v>
      </c>
      <c r="D24" s="39" t="s">
        <v>52</v>
      </c>
      <c r="E24" s="39" t="s">
        <v>52</v>
      </c>
      <c r="F24" s="39">
        <v>6</v>
      </c>
      <c r="G24" s="39">
        <v>5</v>
      </c>
      <c r="H24" s="39">
        <v>8</v>
      </c>
      <c r="I24" s="39">
        <v>10</v>
      </c>
      <c r="J24" s="39">
        <v>6</v>
      </c>
      <c r="K24" s="39">
        <v>10</v>
      </c>
      <c r="L24" s="39" t="s">
        <v>52</v>
      </c>
      <c r="M24" s="39" t="s">
        <v>52</v>
      </c>
      <c r="N24" s="39">
        <v>12</v>
      </c>
      <c r="O24" s="55">
        <v>11</v>
      </c>
      <c r="P24" s="56">
        <v>10</v>
      </c>
      <c r="R24" s="55"/>
      <c r="S24" s="55"/>
      <c r="T24" s="55"/>
      <c r="U24" s="55"/>
      <c r="V24" s="55"/>
      <c r="W24" s="55"/>
      <c r="X24" s="55"/>
      <c r="Y24" s="58"/>
    </row>
    <row r="25" spans="1:25" x14ac:dyDescent="0.25">
      <c r="A25" s="22" t="s">
        <v>1</v>
      </c>
      <c r="B25" s="39">
        <v>24</v>
      </c>
      <c r="C25" s="39">
        <v>10</v>
      </c>
      <c r="D25" s="39">
        <v>14</v>
      </c>
      <c r="E25" s="39">
        <v>11</v>
      </c>
      <c r="F25" s="39">
        <v>22</v>
      </c>
      <c r="G25" s="39">
        <v>25</v>
      </c>
      <c r="H25" s="39">
        <v>23</v>
      </c>
      <c r="I25" s="39">
        <v>16</v>
      </c>
      <c r="J25" s="39">
        <v>19</v>
      </c>
      <c r="K25" s="39">
        <v>23</v>
      </c>
      <c r="L25" s="39">
        <v>22</v>
      </c>
      <c r="M25" s="39">
        <v>32</v>
      </c>
      <c r="N25" s="39">
        <v>27</v>
      </c>
      <c r="O25" s="55">
        <v>24</v>
      </c>
      <c r="P25" s="56">
        <v>20</v>
      </c>
      <c r="R25" s="55"/>
      <c r="S25" s="55"/>
      <c r="T25" s="55"/>
      <c r="U25" s="55"/>
      <c r="V25" s="55"/>
      <c r="W25" s="55"/>
      <c r="X25" s="55"/>
      <c r="Y25" s="58"/>
    </row>
    <row r="26" spans="1:25" x14ac:dyDescent="0.25">
      <c r="A26" s="22" t="s">
        <v>2</v>
      </c>
      <c r="B26" s="39">
        <v>21</v>
      </c>
      <c r="C26" s="39">
        <v>24</v>
      </c>
      <c r="D26" s="39">
        <v>17</v>
      </c>
      <c r="E26" s="39">
        <v>16</v>
      </c>
      <c r="F26" s="39">
        <v>19</v>
      </c>
      <c r="G26" s="39">
        <v>17</v>
      </c>
      <c r="H26" s="39">
        <v>23</v>
      </c>
      <c r="I26" s="39">
        <v>21</v>
      </c>
      <c r="J26" s="39">
        <v>20</v>
      </c>
      <c r="K26" s="39">
        <v>23</v>
      </c>
      <c r="L26" s="39">
        <v>21</v>
      </c>
      <c r="M26" s="39">
        <v>29</v>
      </c>
      <c r="N26" s="39">
        <v>26</v>
      </c>
      <c r="O26" s="55">
        <v>20</v>
      </c>
      <c r="P26" s="56">
        <v>29</v>
      </c>
      <c r="R26" s="55"/>
      <c r="S26" s="55"/>
      <c r="T26" s="55"/>
      <c r="U26" s="55"/>
      <c r="V26" s="55"/>
      <c r="W26" s="55"/>
      <c r="X26" s="55"/>
      <c r="Y26" s="58"/>
    </row>
    <row r="27" spans="1:25" x14ac:dyDescent="0.25">
      <c r="A27" s="22" t="s">
        <v>3</v>
      </c>
      <c r="B27" s="39">
        <v>50</v>
      </c>
      <c r="C27" s="39">
        <v>31</v>
      </c>
      <c r="D27" s="39">
        <v>73</v>
      </c>
      <c r="E27" s="39">
        <v>50</v>
      </c>
      <c r="F27" s="39">
        <v>57</v>
      </c>
      <c r="G27" s="39">
        <v>67</v>
      </c>
      <c r="H27" s="39">
        <v>69</v>
      </c>
      <c r="I27" s="39">
        <v>62</v>
      </c>
      <c r="J27" s="39">
        <v>60</v>
      </c>
      <c r="K27" s="39">
        <v>71</v>
      </c>
      <c r="L27" s="39">
        <v>73</v>
      </c>
      <c r="M27" s="39">
        <v>79</v>
      </c>
      <c r="N27" s="39">
        <v>60</v>
      </c>
      <c r="O27" s="55">
        <v>58</v>
      </c>
      <c r="P27" s="56">
        <v>63</v>
      </c>
      <c r="R27" s="55"/>
      <c r="S27" s="55"/>
      <c r="T27" s="55"/>
      <c r="U27" s="55"/>
      <c r="V27" s="55"/>
      <c r="W27" s="55"/>
      <c r="X27" s="55"/>
      <c r="Y27" s="58"/>
    </row>
    <row r="28" spans="1:25" x14ac:dyDescent="0.25">
      <c r="A28" s="22" t="s">
        <v>4</v>
      </c>
      <c r="B28" s="39">
        <v>68</v>
      </c>
      <c r="C28" s="39">
        <v>53</v>
      </c>
      <c r="D28" s="39">
        <v>61</v>
      </c>
      <c r="E28" s="39">
        <v>65</v>
      </c>
      <c r="F28" s="39">
        <v>49</v>
      </c>
      <c r="G28" s="39">
        <v>65</v>
      </c>
      <c r="H28" s="39">
        <v>66</v>
      </c>
      <c r="I28" s="39">
        <v>69</v>
      </c>
      <c r="J28" s="39">
        <v>73</v>
      </c>
      <c r="K28" s="39">
        <v>53</v>
      </c>
      <c r="L28" s="39">
        <v>68</v>
      </c>
      <c r="M28" s="39">
        <v>71</v>
      </c>
      <c r="N28" s="39">
        <v>86</v>
      </c>
      <c r="O28" s="55">
        <v>79</v>
      </c>
      <c r="P28" s="56">
        <v>59</v>
      </c>
      <c r="S28" s="35"/>
      <c r="T28" s="33"/>
      <c r="W28" s="55"/>
      <c r="X28" s="55"/>
    </row>
    <row r="29" spans="1:25" x14ac:dyDescent="0.25">
      <c r="A29" s="22" t="s">
        <v>5</v>
      </c>
      <c r="B29" s="39">
        <v>43</v>
      </c>
      <c r="C29" s="39">
        <v>51</v>
      </c>
      <c r="D29" s="39">
        <v>49</v>
      </c>
      <c r="E29" s="39">
        <v>54</v>
      </c>
      <c r="F29" s="39">
        <v>47</v>
      </c>
      <c r="G29" s="39">
        <v>53</v>
      </c>
      <c r="H29" s="39">
        <v>56</v>
      </c>
      <c r="I29" s="39">
        <v>59</v>
      </c>
      <c r="J29" s="39">
        <v>69</v>
      </c>
      <c r="K29" s="39">
        <v>61</v>
      </c>
      <c r="L29" s="39">
        <v>68</v>
      </c>
      <c r="M29" s="39">
        <v>63</v>
      </c>
      <c r="N29" s="39">
        <v>71</v>
      </c>
      <c r="O29" s="55">
        <v>88</v>
      </c>
      <c r="P29" s="56">
        <v>64</v>
      </c>
      <c r="S29" s="35"/>
      <c r="T29" s="33"/>
      <c r="U29" s="33"/>
      <c r="W29" s="55"/>
      <c r="X29" s="55"/>
    </row>
    <row r="30" spans="1:25" x14ac:dyDescent="0.25">
      <c r="A30" s="22" t="s">
        <v>6</v>
      </c>
      <c r="B30" s="39">
        <v>61</v>
      </c>
      <c r="C30" s="39">
        <v>80</v>
      </c>
      <c r="D30" s="39">
        <v>63</v>
      </c>
      <c r="E30" s="39">
        <v>63</v>
      </c>
      <c r="F30" s="39">
        <v>62</v>
      </c>
      <c r="G30" s="39">
        <v>55</v>
      </c>
      <c r="H30" s="39">
        <v>53</v>
      </c>
      <c r="I30" s="39">
        <v>54</v>
      </c>
      <c r="J30" s="39">
        <v>53</v>
      </c>
      <c r="K30" s="39">
        <v>60</v>
      </c>
      <c r="L30" s="39">
        <v>65</v>
      </c>
      <c r="M30" s="39">
        <v>78</v>
      </c>
      <c r="N30" s="39">
        <v>62</v>
      </c>
      <c r="O30" s="55">
        <v>67</v>
      </c>
      <c r="P30" s="56">
        <v>77</v>
      </c>
      <c r="S30" s="35"/>
      <c r="T30" s="33"/>
      <c r="U30" s="33"/>
      <c r="W30" s="55"/>
      <c r="X30" s="55"/>
    </row>
    <row r="31" spans="1:25" x14ac:dyDescent="0.25">
      <c r="A31" s="22" t="s">
        <v>7</v>
      </c>
      <c r="B31" s="39">
        <v>86</v>
      </c>
      <c r="C31" s="39">
        <v>94</v>
      </c>
      <c r="D31" s="39">
        <v>80</v>
      </c>
      <c r="E31" s="39">
        <v>81</v>
      </c>
      <c r="F31" s="39">
        <v>80</v>
      </c>
      <c r="G31" s="39">
        <v>65</v>
      </c>
      <c r="H31" s="39">
        <v>59</v>
      </c>
      <c r="I31" s="39">
        <v>64</v>
      </c>
      <c r="J31" s="39">
        <v>78</v>
      </c>
      <c r="K31" s="39">
        <v>67</v>
      </c>
      <c r="L31" s="39">
        <v>68</v>
      </c>
      <c r="M31" s="39">
        <v>65</v>
      </c>
      <c r="N31" s="39">
        <v>75</v>
      </c>
      <c r="O31" s="55">
        <v>69</v>
      </c>
      <c r="P31" s="56">
        <v>57</v>
      </c>
      <c r="S31" s="35"/>
      <c r="T31" s="33"/>
      <c r="U31" s="33"/>
      <c r="W31" s="55"/>
      <c r="X31" s="55"/>
    </row>
    <row r="32" spans="1:25" x14ac:dyDescent="0.25">
      <c r="A32" s="22" t="s">
        <v>8</v>
      </c>
      <c r="B32" s="39">
        <v>68</v>
      </c>
      <c r="C32" s="39">
        <v>94</v>
      </c>
      <c r="D32" s="39">
        <v>102</v>
      </c>
      <c r="E32" s="39">
        <v>89</v>
      </c>
      <c r="F32" s="39">
        <v>84</v>
      </c>
      <c r="G32" s="39">
        <v>96</v>
      </c>
      <c r="H32" s="39">
        <v>97</v>
      </c>
      <c r="I32" s="39">
        <v>76</v>
      </c>
      <c r="J32" s="39">
        <v>102</v>
      </c>
      <c r="K32" s="39">
        <v>76</v>
      </c>
      <c r="L32" s="39">
        <v>79</v>
      </c>
      <c r="M32" s="39">
        <v>82</v>
      </c>
      <c r="N32" s="39">
        <v>83</v>
      </c>
      <c r="O32" s="55">
        <v>76</v>
      </c>
      <c r="P32" s="56">
        <v>74</v>
      </c>
      <c r="S32" s="35"/>
      <c r="T32" s="33"/>
      <c r="U32" s="33"/>
      <c r="W32" s="55"/>
      <c r="X32" s="55"/>
    </row>
    <row r="33" spans="1:21" x14ac:dyDescent="0.25">
      <c r="A33" s="22" t="s">
        <v>9</v>
      </c>
      <c r="B33" s="39">
        <v>54</v>
      </c>
      <c r="C33" s="39">
        <v>73</v>
      </c>
      <c r="D33" s="39">
        <v>77</v>
      </c>
      <c r="E33" s="39">
        <v>85</v>
      </c>
      <c r="F33" s="39">
        <v>84</v>
      </c>
      <c r="G33" s="39">
        <v>96</v>
      </c>
      <c r="H33" s="39">
        <v>78</v>
      </c>
      <c r="I33" s="39">
        <v>95</v>
      </c>
      <c r="J33" s="39">
        <v>100</v>
      </c>
      <c r="K33" s="39">
        <v>86</v>
      </c>
      <c r="L33" s="39">
        <v>107</v>
      </c>
      <c r="M33" s="39">
        <v>86</v>
      </c>
      <c r="N33" s="39">
        <v>88</v>
      </c>
      <c r="O33" s="55">
        <v>80</v>
      </c>
      <c r="P33" s="56">
        <v>71</v>
      </c>
      <c r="S33" s="35"/>
      <c r="T33" s="33"/>
      <c r="U33" s="33"/>
    </row>
    <row r="34" spans="1:21" x14ac:dyDescent="0.25">
      <c r="A34" s="22" t="s">
        <v>10</v>
      </c>
      <c r="B34" s="39">
        <v>39</v>
      </c>
      <c r="C34" s="39">
        <v>50</v>
      </c>
      <c r="D34" s="39">
        <v>53</v>
      </c>
      <c r="E34" s="39">
        <v>73</v>
      </c>
      <c r="F34" s="39">
        <v>76</v>
      </c>
      <c r="G34" s="39">
        <v>87</v>
      </c>
      <c r="H34" s="39">
        <v>66</v>
      </c>
      <c r="I34" s="39">
        <v>70</v>
      </c>
      <c r="J34" s="39">
        <v>97</v>
      </c>
      <c r="K34" s="39">
        <v>73</v>
      </c>
      <c r="L34" s="39">
        <v>88</v>
      </c>
      <c r="M34" s="39">
        <v>87</v>
      </c>
      <c r="N34" s="39">
        <v>104</v>
      </c>
      <c r="O34" s="55">
        <v>108</v>
      </c>
      <c r="P34" s="56">
        <v>95</v>
      </c>
      <c r="S34" s="35"/>
      <c r="T34" s="33"/>
      <c r="U34" s="33"/>
    </row>
    <row r="35" spans="1:21" x14ac:dyDescent="0.25">
      <c r="A35" s="22" t="s">
        <v>11</v>
      </c>
      <c r="B35" s="39">
        <v>22</v>
      </c>
      <c r="C35" s="39">
        <v>23</v>
      </c>
      <c r="D35" s="39">
        <v>39</v>
      </c>
      <c r="E35" s="39">
        <v>55</v>
      </c>
      <c r="F35" s="39">
        <v>35</v>
      </c>
      <c r="G35" s="39">
        <v>51</v>
      </c>
      <c r="H35" s="39">
        <v>45</v>
      </c>
      <c r="I35" s="39">
        <v>46</v>
      </c>
      <c r="J35" s="39">
        <v>51</v>
      </c>
      <c r="K35" s="39">
        <v>49</v>
      </c>
      <c r="L35" s="39">
        <v>79</v>
      </c>
      <c r="M35" s="39">
        <v>55</v>
      </c>
      <c r="N35" s="39">
        <v>77</v>
      </c>
      <c r="O35" s="55">
        <v>74</v>
      </c>
      <c r="P35" s="56">
        <v>61</v>
      </c>
      <c r="S35" s="35"/>
      <c r="T35" s="33"/>
      <c r="U35" s="33"/>
    </row>
    <row r="36" spans="1:21" x14ac:dyDescent="0.25">
      <c r="A36" s="22" t="s">
        <v>12</v>
      </c>
      <c r="B36" s="39">
        <v>29</v>
      </c>
      <c r="C36" s="39">
        <v>29</v>
      </c>
      <c r="D36" s="39">
        <v>29</v>
      </c>
      <c r="E36" s="39">
        <v>26</v>
      </c>
      <c r="F36" s="39">
        <v>32</v>
      </c>
      <c r="G36" s="39">
        <v>25</v>
      </c>
      <c r="H36" s="39">
        <v>27</v>
      </c>
      <c r="I36" s="39">
        <v>27</v>
      </c>
      <c r="J36" s="39">
        <v>47</v>
      </c>
      <c r="K36" s="39">
        <v>32</v>
      </c>
      <c r="L36" s="39">
        <v>44</v>
      </c>
      <c r="M36" s="39">
        <v>49</v>
      </c>
      <c r="N36" s="39">
        <v>39</v>
      </c>
      <c r="O36" s="55">
        <v>46</v>
      </c>
      <c r="P36" s="56">
        <v>58</v>
      </c>
      <c r="S36" s="35"/>
      <c r="T36" s="33"/>
      <c r="U36" s="33"/>
    </row>
    <row r="37" spans="1:21" x14ac:dyDescent="0.25">
      <c r="A37" s="22" t="s">
        <v>13</v>
      </c>
      <c r="B37" s="39">
        <v>16</v>
      </c>
      <c r="C37" s="39">
        <v>15</v>
      </c>
      <c r="D37" s="39">
        <v>17</v>
      </c>
      <c r="E37" s="39">
        <v>21</v>
      </c>
      <c r="F37" s="39">
        <v>20</v>
      </c>
      <c r="G37" s="39">
        <v>24</v>
      </c>
      <c r="H37" s="39">
        <v>16</v>
      </c>
      <c r="I37" s="39">
        <v>18</v>
      </c>
      <c r="J37" s="39">
        <v>19</v>
      </c>
      <c r="K37" s="39">
        <v>37</v>
      </c>
      <c r="L37" s="39">
        <v>31</v>
      </c>
      <c r="M37" s="39">
        <v>25</v>
      </c>
      <c r="N37" s="39">
        <v>48</v>
      </c>
      <c r="O37" s="55">
        <v>29</v>
      </c>
      <c r="P37" s="56">
        <v>38</v>
      </c>
      <c r="S37" s="35"/>
      <c r="T37" s="33"/>
      <c r="U37" s="33"/>
    </row>
    <row r="38" spans="1:21" x14ac:dyDescent="0.25">
      <c r="A38" s="22" t="s">
        <v>14</v>
      </c>
      <c r="B38" s="39">
        <v>19</v>
      </c>
      <c r="C38" s="39">
        <v>13</v>
      </c>
      <c r="D38" s="39">
        <v>24</v>
      </c>
      <c r="E38" s="39">
        <v>21</v>
      </c>
      <c r="F38" s="39">
        <v>18</v>
      </c>
      <c r="G38" s="39">
        <v>24</v>
      </c>
      <c r="H38" s="39">
        <v>23</v>
      </c>
      <c r="I38" s="39">
        <v>15</v>
      </c>
      <c r="J38" s="39">
        <v>19</v>
      </c>
      <c r="K38" s="39">
        <v>15</v>
      </c>
      <c r="L38" s="39">
        <v>22</v>
      </c>
      <c r="M38" s="39">
        <v>17</v>
      </c>
      <c r="N38" s="39">
        <v>20</v>
      </c>
      <c r="O38" s="55">
        <v>30</v>
      </c>
      <c r="P38" s="56">
        <v>32</v>
      </c>
      <c r="S38" s="35"/>
      <c r="T38" s="33"/>
      <c r="U38" s="33"/>
    </row>
    <row r="39" spans="1:21" x14ac:dyDescent="0.25">
      <c r="A39" s="22" t="s">
        <v>15</v>
      </c>
      <c r="B39" s="39">
        <v>18</v>
      </c>
      <c r="C39" s="39">
        <v>14</v>
      </c>
      <c r="D39" s="39">
        <v>12</v>
      </c>
      <c r="E39" s="39">
        <v>11</v>
      </c>
      <c r="F39" s="39">
        <v>17</v>
      </c>
      <c r="G39" s="39">
        <v>17</v>
      </c>
      <c r="H39" s="39">
        <v>14</v>
      </c>
      <c r="I39" s="39">
        <v>15</v>
      </c>
      <c r="J39" s="39">
        <v>25</v>
      </c>
      <c r="K39" s="39">
        <v>16</v>
      </c>
      <c r="L39" s="39">
        <v>18</v>
      </c>
      <c r="M39" s="39">
        <v>16</v>
      </c>
      <c r="N39" s="39">
        <v>16</v>
      </c>
      <c r="O39" s="55">
        <v>17</v>
      </c>
      <c r="P39" s="56">
        <v>16</v>
      </c>
      <c r="S39" s="35"/>
      <c r="T39" s="33"/>
      <c r="U39" s="33"/>
    </row>
    <row r="40" spans="1:21" x14ac:dyDescent="0.25">
      <c r="A40" s="22" t="s">
        <v>16</v>
      </c>
      <c r="B40" s="39">
        <v>12</v>
      </c>
      <c r="C40" s="39">
        <v>8</v>
      </c>
      <c r="D40" s="39">
        <v>10</v>
      </c>
      <c r="E40" s="39">
        <v>14</v>
      </c>
      <c r="F40" s="39">
        <v>16</v>
      </c>
      <c r="G40" s="39">
        <v>19</v>
      </c>
      <c r="H40" s="39">
        <v>14</v>
      </c>
      <c r="I40" s="39">
        <v>17</v>
      </c>
      <c r="J40" s="39">
        <v>15</v>
      </c>
      <c r="K40" s="39">
        <v>15</v>
      </c>
      <c r="L40" s="39">
        <v>17</v>
      </c>
      <c r="M40" s="39">
        <v>27</v>
      </c>
      <c r="N40" s="39">
        <v>24</v>
      </c>
      <c r="O40" s="55">
        <v>10</v>
      </c>
      <c r="P40" s="56">
        <v>21</v>
      </c>
      <c r="S40" s="35"/>
      <c r="T40" s="33"/>
      <c r="U40" s="33"/>
    </row>
    <row r="41" spans="1:21" s="38" customFormat="1" x14ac:dyDescent="0.25">
      <c r="A41" s="43"/>
      <c r="B41" s="39"/>
      <c r="C41" s="39"/>
      <c r="D41" s="39"/>
      <c r="E41" s="39"/>
      <c r="F41" s="39"/>
      <c r="G41" s="39"/>
      <c r="H41" s="39"/>
      <c r="I41" s="39"/>
      <c r="J41" s="39"/>
      <c r="K41" s="39"/>
      <c r="L41" s="39"/>
      <c r="M41" s="39"/>
      <c r="N41" s="39"/>
      <c r="O41" s="40"/>
      <c r="S41" s="35"/>
    </row>
    <row r="42" spans="1:21" s="38" customFormat="1" x14ac:dyDescent="0.25">
      <c r="A42" s="43"/>
      <c r="B42" s="39"/>
      <c r="C42" s="39"/>
      <c r="D42" s="39"/>
      <c r="E42" s="39"/>
      <c r="F42" s="39"/>
      <c r="G42" s="39"/>
      <c r="H42" s="39"/>
      <c r="I42" s="39"/>
      <c r="J42" s="39"/>
      <c r="K42" s="39"/>
      <c r="L42" s="39"/>
      <c r="M42" s="39"/>
      <c r="N42" s="39"/>
      <c r="O42" s="40"/>
      <c r="S42" s="35"/>
    </row>
    <row r="43" spans="1:21" x14ac:dyDescent="0.25">
      <c r="S43" s="35"/>
      <c r="T43" s="33"/>
      <c r="U43" s="33"/>
    </row>
    <row r="44" spans="1:21" ht="18.600000000000001" customHeight="1" x14ac:dyDescent="0.25">
      <c r="A44" s="64" t="s">
        <v>79</v>
      </c>
      <c r="B44" s="65"/>
      <c r="C44" s="65"/>
      <c r="D44" s="65"/>
      <c r="E44" s="65"/>
      <c r="F44" s="65"/>
      <c r="G44" s="62"/>
      <c r="H44" s="62"/>
      <c r="I44" s="60"/>
      <c r="J44"/>
      <c r="S44" s="35"/>
      <c r="T44" s="33"/>
      <c r="U44" s="33"/>
    </row>
    <row r="45" spans="1:21" x14ac:dyDescent="0.25">
      <c r="A45" s="21"/>
      <c r="B45" s="9">
        <v>2005</v>
      </c>
      <c r="C45" s="9">
        <v>2006</v>
      </c>
      <c r="D45" s="9">
        <v>2007</v>
      </c>
      <c r="E45" s="9">
        <v>2008</v>
      </c>
      <c r="F45" s="9">
        <v>2009</v>
      </c>
      <c r="G45" s="12">
        <v>2010</v>
      </c>
      <c r="H45" s="12">
        <v>2011</v>
      </c>
      <c r="I45" s="12">
        <v>2012</v>
      </c>
      <c r="J45" s="12">
        <v>2013</v>
      </c>
      <c r="K45" s="12">
        <v>2014</v>
      </c>
      <c r="L45" s="12">
        <v>2015</v>
      </c>
      <c r="M45" s="12">
        <v>2016</v>
      </c>
      <c r="N45" s="36">
        <v>2017</v>
      </c>
      <c r="O45" s="36">
        <v>2018</v>
      </c>
      <c r="P45" s="36">
        <v>2019</v>
      </c>
      <c r="S45" s="35"/>
      <c r="T45" s="33"/>
      <c r="U45" s="33"/>
    </row>
    <row r="46" spans="1:21" x14ac:dyDescent="0.25">
      <c r="A46" s="22" t="s">
        <v>17</v>
      </c>
      <c r="B46" s="13">
        <f>SUM(B24:B26)</f>
        <v>54</v>
      </c>
      <c r="C46" s="13">
        <f>SUM(C24:C26)</f>
        <v>40</v>
      </c>
      <c r="D46" s="13">
        <v>35</v>
      </c>
      <c r="E46" s="13">
        <v>29</v>
      </c>
      <c r="F46" s="39">
        <f t="shared" ref="F46:K46" si="0">SUM(F24:F26)</f>
        <v>47</v>
      </c>
      <c r="G46" s="39">
        <f t="shared" si="0"/>
        <v>47</v>
      </c>
      <c r="H46" s="39">
        <f t="shared" si="0"/>
        <v>54</v>
      </c>
      <c r="I46" s="39">
        <f t="shared" si="0"/>
        <v>47</v>
      </c>
      <c r="J46" s="39">
        <f t="shared" si="0"/>
        <v>45</v>
      </c>
      <c r="K46" s="39">
        <f t="shared" si="0"/>
        <v>56</v>
      </c>
      <c r="L46" s="39">
        <v>47</v>
      </c>
      <c r="M46" s="39">
        <v>64</v>
      </c>
      <c r="N46" s="39">
        <f>SUM(N24:N26)</f>
        <v>65</v>
      </c>
      <c r="O46" s="40">
        <v>55</v>
      </c>
      <c r="P46" s="56">
        <v>59</v>
      </c>
      <c r="U46" s="33"/>
    </row>
    <row r="47" spans="1:21" x14ac:dyDescent="0.25">
      <c r="A47" s="22" t="s">
        <v>18</v>
      </c>
      <c r="B47" s="13">
        <f>378287+244062+165037</f>
        <v>787386</v>
      </c>
      <c r="C47" s="13">
        <f>376887+242990+161787</f>
        <v>781664</v>
      </c>
      <c r="D47" s="13">
        <f>371768+241142+161030</f>
        <v>773940</v>
      </c>
      <c r="E47" s="13">
        <f>365298+237791+163357</f>
        <v>766446</v>
      </c>
      <c r="F47" s="13">
        <f>359610+237302+168696</f>
        <v>765608</v>
      </c>
      <c r="G47" s="13">
        <v>775136</v>
      </c>
      <c r="H47" s="13">
        <v>771717</v>
      </c>
      <c r="I47" s="13">
        <v>761460</v>
      </c>
      <c r="J47" s="19">
        <v>755025</v>
      </c>
      <c r="K47" s="24">
        <v>752545</v>
      </c>
      <c r="L47" s="29">
        <v>749325</v>
      </c>
      <c r="M47" s="31">
        <v>748059</v>
      </c>
      <c r="N47" s="34">
        <v>746646</v>
      </c>
      <c r="O47" s="56">
        <v>743741</v>
      </c>
      <c r="P47" s="56">
        <v>765912</v>
      </c>
    </row>
    <row r="48" spans="1:21" x14ac:dyDescent="0.25">
      <c r="A48" s="22" t="s">
        <v>19</v>
      </c>
      <c r="B48" s="7">
        <f>(B46/B47)*100000</f>
        <v>6.8581356539232345</v>
      </c>
      <c r="C48" s="7">
        <f>(C46/C47)*100000</f>
        <v>5.1172882466123548</v>
      </c>
      <c r="D48" s="7">
        <f>(D46/D47)*100000</f>
        <v>4.5223143912964829</v>
      </c>
      <c r="E48" s="7">
        <f>(E46/E47)*100000</f>
        <v>3.7836977425676435</v>
      </c>
      <c r="F48" s="7">
        <f>(F46/F47)*100000</f>
        <v>6.1389118191032486</v>
      </c>
      <c r="G48" s="7">
        <v>6.1</v>
      </c>
      <c r="H48" s="7">
        <v>7</v>
      </c>
      <c r="I48" s="7">
        <v>6.2</v>
      </c>
      <c r="J48" s="7">
        <v>6</v>
      </c>
      <c r="K48" s="47">
        <v>7.4</v>
      </c>
      <c r="L48" s="47">
        <v>6.3</v>
      </c>
      <c r="M48" s="47">
        <v>8</v>
      </c>
      <c r="N48" s="47">
        <v>8.6999999999999993</v>
      </c>
      <c r="O48" s="47">
        <v>7.4</v>
      </c>
      <c r="P48" s="47">
        <v>7.7</v>
      </c>
    </row>
    <row r="51" spans="1:16" ht="20.45" customHeight="1" x14ac:dyDescent="0.25">
      <c r="A51" s="64" t="s">
        <v>80</v>
      </c>
      <c r="B51" s="65"/>
      <c r="C51" s="65"/>
      <c r="D51" s="65"/>
      <c r="E51" s="65"/>
      <c r="F51" s="65"/>
      <c r="G51" s="62"/>
      <c r="H51" s="62"/>
      <c r="I51" s="60"/>
      <c r="J51"/>
    </row>
    <row r="52" spans="1:16" x14ac:dyDescent="0.25">
      <c r="A52" s="21"/>
      <c r="B52" s="9">
        <v>2005</v>
      </c>
      <c r="C52" s="9">
        <v>2006</v>
      </c>
      <c r="D52" s="9">
        <v>2007</v>
      </c>
      <c r="E52" s="9">
        <v>2008</v>
      </c>
      <c r="F52" s="9">
        <v>2009</v>
      </c>
      <c r="G52" s="12">
        <v>2010</v>
      </c>
      <c r="H52" s="10">
        <v>2011</v>
      </c>
      <c r="I52" s="10">
        <v>2012</v>
      </c>
      <c r="J52" s="10">
        <v>2013</v>
      </c>
      <c r="K52" s="10">
        <v>2014</v>
      </c>
      <c r="L52" s="10">
        <v>2015</v>
      </c>
      <c r="M52" s="10">
        <v>2016</v>
      </c>
      <c r="N52" s="10">
        <v>2017</v>
      </c>
      <c r="O52" s="10">
        <v>2018</v>
      </c>
      <c r="P52" s="10">
        <v>2019</v>
      </c>
    </row>
    <row r="53" spans="1:16" x14ac:dyDescent="0.25">
      <c r="A53" s="22" t="s">
        <v>20</v>
      </c>
      <c r="B53" s="13">
        <f>SUM(B37:B38)</f>
        <v>35</v>
      </c>
      <c r="C53" s="39">
        <f t="shared" ref="C53:N53" si="1">SUM(C37:C38)</f>
        <v>28</v>
      </c>
      <c r="D53" s="39">
        <f t="shared" si="1"/>
        <v>41</v>
      </c>
      <c r="E53" s="39">
        <f t="shared" si="1"/>
        <v>42</v>
      </c>
      <c r="F53" s="39">
        <f t="shared" si="1"/>
        <v>38</v>
      </c>
      <c r="G53" s="39">
        <f t="shared" si="1"/>
        <v>48</v>
      </c>
      <c r="H53" s="39">
        <f t="shared" si="1"/>
        <v>39</v>
      </c>
      <c r="I53" s="39">
        <f t="shared" si="1"/>
        <v>33</v>
      </c>
      <c r="J53" s="39">
        <f t="shared" si="1"/>
        <v>38</v>
      </c>
      <c r="K53" s="39">
        <f t="shared" si="1"/>
        <v>52</v>
      </c>
      <c r="L53" s="39">
        <f t="shared" si="1"/>
        <v>53</v>
      </c>
      <c r="M53" s="39">
        <f>SUM(M37:M38)</f>
        <v>42</v>
      </c>
      <c r="N53" s="39">
        <f t="shared" si="1"/>
        <v>68</v>
      </c>
      <c r="O53" s="56">
        <v>59</v>
      </c>
      <c r="P53" s="56">
        <v>70</v>
      </c>
    </row>
    <row r="54" spans="1:16" x14ac:dyDescent="0.25">
      <c r="A54" s="22" t="s">
        <v>18</v>
      </c>
      <c r="B54" s="13">
        <f>160913+149939</f>
        <v>310852</v>
      </c>
      <c r="C54" s="13">
        <f>162986+146391</f>
        <v>309377</v>
      </c>
      <c r="D54" s="13">
        <f>164294+144241</f>
        <v>308535</v>
      </c>
      <c r="E54" s="13">
        <f>167365+142301</f>
        <v>309666</v>
      </c>
      <c r="F54" s="13">
        <f>171890+142071</f>
        <v>313961</v>
      </c>
      <c r="G54" s="13">
        <v>314719</v>
      </c>
      <c r="H54" s="13">
        <v>318064</v>
      </c>
      <c r="I54" s="13">
        <v>327122</v>
      </c>
      <c r="J54" s="19">
        <v>340632</v>
      </c>
      <c r="K54" s="24">
        <v>351814</v>
      </c>
      <c r="L54" s="29">
        <v>361601</v>
      </c>
      <c r="M54" s="31">
        <v>369975</v>
      </c>
      <c r="N54" s="34">
        <v>390062</v>
      </c>
      <c r="O54" s="56">
        <v>409479</v>
      </c>
      <c r="P54" s="56">
        <v>359987</v>
      </c>
    </row>
    <row r="55" spans="1:16" x14ac:dyDescent="0.25">
      <c r="A55" s="22" t="s">
        <v>19</v>
      </c>
      <c r="B55" s="7">
        <f>(B53/B54)*100000</f>
        <v>11.259377452935802</v>
      </c>
      <c r="C55" s="7">
        <f>(C53/C54)*100000</f>
        <v>9.0504465425678067</v>
      </c>
      <c r="D55" s="7">
        <f>(D53/D54)*100000</f>
        <v>13.288605830780948</v>
      </c>
      <c r="E55" s="7">
        <f>(E53/E54)*100000</f>
        <v>13.56300013563</v>
      </c>
      <c r="F55" s="7">
        <f>(F53/F54)*100000</f>
        <v>12.103414118314058</v>
      </c>
      <c r="G55" s="7">
        <v>15.3</v>
      </c>
      <c r="H55" s="7">
        <v>12.26</v>
      </c>
      <c r="I55" s="7">
        <v>10.1</v>
      </c>
      <c r="J55" s="7">
        <v>11.2</v>
      </c>
      <c r="K55" s="47">
        <v>14.5</v>
      </c>
      <c r="L55" s="47">
        <v>14.7</v>
      </c>
      <c r="M55" s="47">
        <v>11.4</v>
      </c>
      <c r="N55" s="47">
        <v>17.399999999999999</v>
      </c>
      <c r="O55" s="7">
        <f>(O53/O54)*100000</f>
        <v>14.408553307984048</v>
      </c>
      <c r="P55" s="7">
        <f>(P53/P54)*100000</f>
        <v>19.445146630294985</v>
      </c>
    </row>
    <row r="57" spans="1:16" ht="20.45" customHeight="1" x14ac:dyDescent="0.25">
      <c r="A57" s="64" t="s">
        <v>81</v>
      </c>
      <c r="B57" s="65"/>
      <c r="C57" s="65"/>
      <c r="D57" s="65"/>
      <c r="E57" s="65"/>
      <c r="F57" s="65"/>
      <c r="G57" s="62"/>
      <c r="H57" s="62"/>
      <c r="I57" s="60"/>
      <c r="J57"/>
    </row>
    <row r="58" spans="1:16" x14ac:dyDescent="0.25">
      <c r="A58" s="21"/>
      <c r="B58" s="9">
        <v>2005</v>
      </c>
      <c r="C58" s="9">
        <v>2006</v>
      </c>
      <c r="D58" s="9">
        <v>2007</v>
      </c>
      <c r="E58" s="9">
        <v>2008</v>
      </c>
      <c r="F58" s="9">
        <v>2009</v>
      </c>
      <c r="G58" s="12">
        <v>2010</v>
      </c>
      <c r="H58" s="10">
        <v>2011</v>
      </c>
      <c r="I58" s="10">
        <v>2012</v>
      </c>
      <c r="J58" s="10">
        <v>2013</v>
      </c>
      <c r="K58" s="10">
        <v>2014</v>
      </c>
      <c r="L58" s="10">
        <v>2015</v>
      </c>
      <c r="M58" s="10">
        <v>2016</v>
      </c>
      <c r="N58" s="36">
        <v>2017</v>
      </c>
      <c r="O58" s="36">
        <v>2018</v>
      </c>
      <c r="P58" s="36">
        <v>2019</v>
      </c>
    </row>
    <row r="59" spans="1:16" x14ac:dyDescent="0.25">
      <c r="A59" s="22" t="s">
        <v>21</v>
      </c>
      <c r="B59" s="13">
        <f>SUM(B39:B40)</f>
        <v>30</v>
      </c>
      <c r="C59" s="39">
        <f t="shared" ref="C59:N59" si="2">SUM(C39:C40)</f>
        <v>22</v>
      </c>
      <c r="D59" s="39">
        <f t="shared" si="2"/>
        <v>22</v>
      </c>
      <c r="E59" s="39">
        <f t="shared" si="2"/>
        <v>25</v>
      </c>
      <c r="F59" s="39">
        <f t="shared" si="2"/>
        <v>33</v>
      </c>
      <c r="G59" s="39">
        <f t="shared" si="2"/>
        <v>36</v>
      </c>
      <c r="H59" s="39">
        <f t="shared" si="2"/>
        <v>28</v>
      </c>
      <c r="I59" s="39">
        <f t="shared" si="2"/>
        <v>32</v>
      </c>
      <c r="J59" s="39">
        <f t="shared" si="2"/>
        <v>40</v>
      </c>
      <c r="K59" s="39">
        <f t="shared" si="2"/>
        <v>31</v>
      </c>
      <c r="L59" s="39">
        <f t="shared" si="2"/>
        <v>35</v>
      </c>
      <c r="M59" s="39">
        <f t="shared" si="2"/>
        <v>43</v>
      </c>
      <c r="N59" s="39">
        <f t="shared" si="2"/>
        <v>40</v>
      </c>
      <c r="O59" s="56">
        <v>27</v>
      </c>
      <c r="P59" s="56">
        <v>37</v>
      </c>
    </row>
    <row r="60" spans="1:16" x14ac:dyDescent="0.25">
      <c r="A60" s="22" t="s">
        <v>18</v>
      </c>
      <c r="B60" s="13">
        <f>109584+116221</f>
        <v>225805</v>
      </c>
      <c r="C60" s="13">
        <f>112533+112231</f>
        <v>224764</v>
      </c>
      <c r="D60" s="13">
        <f>113871+115852</f>
        <v>229723</v>
      </c>
      <c r="E60" s="13">
        <f>114168+118137</f>
        <v>232305</v>
      </c>
      <c r="F60" s="13">
        <f>115322+115501</f>
        <v>230823</v>
      </c>
      <c r="G60" s="13">
        <v>235566</v>
      </c>
      <c r="H60" s="13">
        <v>239360</v>
      </c>
      <c r="I60" s="13">
        <v>240830</v>
      </c>
      <c r="J60" s="19">
        <v>240927</v>
      </c>
      <c r="K60" s="24">
        <v>241307</v>
      </c>
      <c r="L60" s="29">
        <v>242002</v>
      </c>
      <c r="M60" s="31">
        <v>242350</v>
      </c>
      <c r="N60" s="34">
        <v>241663</v>
      </c>
      <c r="O60" s="56">
        <v>243498</v>
      </c>
      <c r="P60" s="56">
        <v>242661</v>
      </c>
    </row>
    <row r="61" spans="1:16" x14ac:dyDescent="0.25">
      <c r="A61" s="22" t="s">
        <v>19</v>
      </c>
      <c r="B61" s="7">
        <f>(B59/B60)*100000</f>
        <v>13.285799694426608</v>
      </c>
      <c r="C61" s="7">
        <f>(C59/C60)*100000</f>
        <v>9.7880443487391222</v>
      </c>
      <c r="D61" s="7">
        <f>(D59/D60)*100000</f>
        <v>9.5767511307095941</v>
      </c>
      <c r="E61" s="7">
        <f>(E59/E60)*100000</f>
        <v>10.761714125825961</v>
      </c>
      <c r="F61" s="7">
        <f>(F59/F60)*100000</f>
        <v>14.296668876151855</v>
      </c>
      <c r="G61" s="7">
        <v>15.3</v>
      </c>
      <c r="H61" s="7">
        <v>11.7</v>
      </c>
      <c r="I61" s="7">
        <v>13.3</v>
      </c>
      <c r="J61" s="7">
        <v>16.600000000000001</v>
      </c>
      <c r="K61" s="7">
        <v>12.8</v>
      </c>
      <c r="L61" s="7">
        <v>14.5</v>
      </c>
      <c r="M61" s="7">
        <v>17.7</v>
      </c>
      <c r="N61" s="7">
        <v>16.600000000000001</v>
      </c>
      <c r="O61" s="7">
        <f>(O59/O60)*100000</f>
        <v>11.088386762930291</v>
      </c>
      <c r="P61" s="7">
        <f>(P59/P60)*100000</f>
        <v>15.247608804051742</v>
      </c>
    </row>
    <row r="65" spans="1:10" x14ac:dyDescent="0.25">
      <c r="A65" s="61" t="s">
        <v>82</v>
      </c>
      <c r="B65" s="62"/>
      <c r="C65" s="62"/>
      <c r="D65" s="62"/>
      <c r="E65" s="62"/>
      <c r="F65" s="62"/>
      <c r="G65" s="62"/>
      <c r="H65" s="62"/>
      <c r="I65" s="62"/>
      <c r="J65"/>
    </row>
    <row r="66" spans="1:10" x14ac:dyDescent="0.25">
      <c r="A66" s="62"/>
      <c r="B66" s="62"/>
      <c r="C66" s="62"/>
      <c r="D66" s="62"/>
      <c r="E66" s="62"/>
      <c r="F66" s="62"/>
      <c r="G66" s="62"/>
      <c r="H66" s="62"/>
      <c r="I66" s="62"/>
      <c r="J66"/>
    </row>
    <row r="67" spans="1:10" ht="19.899999999999999" customHeight="1" x14ac:dyDescent="0.25">
      <c r="A67" s="62"/>
      <c r="B67" s="62"/>
      <c r="C67" s="62"/>
      <c r="D67" s="62"/>
      <c r="E67" s="62"/>
      <c r="F67" s="62"/>
      <c r="G67" s="62"/>
      <c r="H67" s="62"/>
      <c r="I67" s="62"/>
      <c r="J67"/>
    </row>
    <row r="68" spans="1:10" ht="36" customHeight="1" x14ac:dyDescent="0.25">
      <c r="A68" s="62"/>
      <c r="B68" s="62"/>
      <c r="C68" s="62"/>
      <c r="D68" s="62"/>
      <c r="E68" s="62"/>
      <c r="F68" s="62"/>
      <c r="G68" s="62"/>
      <c r="H68" s="62"/>
      <c r="I68" s="62"/>
      <c r="J68"/>
    </row>
  </sheetData>
  <mergeCells count="7">
    <mergeCell ref="A57:I57"/>
    <mergeCell ref="A65:I68"/>
    <mergeCell ref="A1:I1"/>
    <mergeCell ref="A20:I20"/>
    <mergeCell ref="A22:I22"/>
    <mergeCell ref="A44:I44"/>
    <mergeCell ref="A51:I51"/>
  </mergeCells>
  <phoneticPr fontId="0" type="noConversion"/>
  <pageMargins left="0.7" right="0.7" top="0.28000000000000003" bottom="0.33"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8"/>
  <sheetViews>
    <sheetView workbookViewId="0">
      <selection activeCell="A14" sqref="A14:H18"/>
    </sheetView>
  </sheetViews>
  <sheetFormatPr defaultRowHeight="15" x14ac:dyDescent="0.25"/>
  <cols>
    <col min="10" max="10" width="9.140625" style="20"/>
    <col min="15" max="15" width="9.140625" style="40"/>
  </cols>
  <sheetData>
    <row r="1" spans="1:16" x14ac:dyDescent="0.25">
      <c r="A1" s="59" t="s">
        <v>64</v>
      </c>
      <c r="B1" s="71"/>
      <c r="C1" s="71"/>
      <c r="D1" s="71"/>
      <c r="E1" s="71"/>
      <c r="F1" s="71"/>
      <c r="G1" s="71"/>
      <c r="H1" s="71"/>
      <c r="I1" s="60"/>
      <c r="J1"/>
    </row>
    <row r="2" spans="1:16" x14ac:dyDescent="0.25">
      <c r="A2" s="3"/>
      <c r="B2" s="9">
        <v>2005</v>
      </c>
      <c r="C2" s="9">
        <v>2006</v>
      </c>
      <c r="D2" s="9">
        <v>2007</v>
      </c>
      <c r="E2" s="9">
        <v>2008</v>
      </c>
      <c r="F2" s="9">
        <v>2009</v>
      </c>
      <c r="G2" s="10">
        <v>2010</v>
      </c>
      <c r="H2" s="10">
        <v>2011</v>
      </c>
      <c r="I2" s="10">
        <v>2012</v>
      </c>
      <c r="J2" s="10">
        <v>2013</v>
      </c>
      <c r="K2" s="10">
        <v>2014</v>
      </c>
      <c r="L2" s="10">
        <v>2015</v>
      </c>
      <c r="M2" s="10">
        <v>2016</v>
      </c>
      <c r="N2" s="10">
        <v>2017</v>
      </c>
      <c r="O2" s="10">
        <v>2018</v>
      </c>
      <c r="P2" s="10">
        <v>2019</v>
      </c>
    </row>
    <row r="3" spans="1:16" x14ac:dyDescent="0.25">
      <c r="A3" t="s">
        <v>22</v>
      </c>
      <c r="B3" s="7">
        <v>18.600000000000001</v>
      </c>
      <c r="C3" s="7">
        <v>18.7</v>
      </c>
      <c r="D3" s="7">
        <v>20.100000000000001</v>
      </c>
      <c r="E3" s="7">
        <v>20</v>
      </c>
      <c r="F3" s="7">
        <v>19.399999999999999</v>
      </c>
      <c r="G3" s="7">
        <v>21.7</v>
      </c>
      <c r="H3" s="7">
        <v>19.399999999999999</v>
      </c>
      <c r="I3" s="7">
        <v>19.8</v>
      </c>
      <c r="J3" s="7">
        <v>23.7</v>
      </c>
      <c r="K3" s="7">
        <v>20.399999999999999</v>
      </c>
      <c r="L3" s="7">
        <v>22.4</v>
      </c>
      <c r="M3" s="7">
        <v>23.2</v>
      </c>
      <c r="N3" s="7">
        <v>24.3</v>
      </c>
      <c r="O3" s="7">
        <v>24.2</v>
      </c>
      <c r="P3" s="7">
        <v>22.4</v>
      </c>
    </row>
    <row r="4" spans="1:16" x14ac:dyDescent="0.25">
      <c r="A4" t="s">
        <v>23</v>
      </c>
      <c r="B4" s="7">
        <v>4.2</v>
      </c>
      <c r="C4" s="7">
        <v>5</v>
      </c>
      <c r="D4" s="7">
        <v>5.0999999999999996</v>
      </c>
      <c r="E4" s="7">
        <v>5.3</v>
      </c>
      <c r="F4" s="7">
        <v>5.7</v>
      </c>
      <c r="G4" s="7">
        <v>5.4</v>
      </c>
      <c r="H4" s="7">
        <v>6</v>
      </c>
      <c r="I4" s="7">
        <v>5.5</v>
      </c>
      <c r="J4" s="7">
        <v>5.4</v>
      </c>
      <c r="K4" s="7">
        <v>5.9</v>
      </c>
      <c r="L4" s="7">
        <v>7</v>
      </c>
      <c r="M4" s="7">
        <v>6.4</v>
      </c>
      <c r="N4" s="7">
        <v>6.5</v>
      </c>
      <c r="O4" s="7">
        <v>5.6</v>
      </c>
      <c r="P4" s="7">
        <v>5.9</v>
      </c>
    </row>
    <row r="5" spans="1:16" x14ac:dyDescent="0.25">
      <c r="I5" s="13"/>
      <c r="J5" s="19"/>
    </row>
    <row r="6" spans="1:16" x14ac:dyDescent="0.25">
      <c r="A6" s="59" t="s">
        <v>65</v>
      </c>
      <c r="B6" s="71"/>
      <c r="C6" s="71"/>
      <c r="D6" s="71"/>
      <c r="E6" s="71"/>
      <c r="F6" s="71"/>
      <c r="G6" s="71"/>
      <c r="H6" s="71"/>
      <c r="I6" s="71"/>
      <c r="J6"/>
    </row>
    <row r="7" spans="1:16" x14ac:dyDescent="0.25">
      <c r="A7" s="3"/>
      <c r="B7" s="9">
        <v>2005</v>
      </c>
      <c r="C7" s="9">
        <v>2006</v>
      </c>
      <c r="D7" s="9">
        <v>2007</v>
      </c>
      <c r="E7" s="9">
        <v>2008</v>
      </c>
      <c r="F7" s="9">
        <v>2009</v>
      </c>
      <c r="G7" s="10">
        <v>2010</v>
      </c>
      <c r="H7" s="10">
        <v>2011</v>
      </c>
      <c r="I7" s="10">
        <v>2012</v>
      </c>
      <c r="J7" s="10">
        <v>2013</v>
      </c>
      <c r="K7" s="10">
        <v>2014</v>
      </c>
      <c r="L7" s="10">
        <v>2015</v>
      </c>
      <c r="M7" s="10">
        <v>2016</v>
      </c>
      <c r="N7" s="10">
        <v>2017</v>
      </c>
      <c r="O7" s="10">
        <v>2018</v>
      </c>
      <c r="P7" s="10">
        <v>2019</v>
      </c>
    </row>
    <row r="8" spans="1:16" x14ac:dyDescent="0.25">
      <c r="A8" t="s">
        <v>22</v>
      </c>
      <c r="B8" s="39">
        <v>519</v>
      </c>
      <c r="C8" s="39">
        <v>525</v>
      </c>
      <c r="D8" s="39">
        <v>576</v>
      </c>
      <c r="E8" s="39">
        <v>580</v>
      </c>
      <c r="F8" s="39">
        <v>559</v>
      </c>
      <c r="G8" s="39">
        <v>632</v>
      </c>
      <c r="H8" s="39">
        <v>563</v>
      </c>
      <c r="I8" s="39">
        <v>573</v>
      </c>
      <c r="J8" s="39">
        <v>693</v>
      </c>
      <c r="K8" s="39">
        <v>596</v>
      </c>
      <c r="L8" s="39">
        <v>662</v>
      </c>
      <c r="M8" s="39">
        <v>677</v>
      </c>
      <c r="N8" s="39">
        <v>722</v>
      </c>
      <c r="O8" s="56">
        <v>722</v>
      </c>
      <c r="P8" s="56">
        <v>669</v>
      </c>
    </row>
    <row r="9" spans="1:16" x14ac:dyDescent="0.25">
      <c r="A9" s="46" t="s">
        <v>23</v>
      </c>
      <c r="B9" s="39">
        <v>120</v>
      </c>
      <c r="C9" s="39">
        <v>143</v>
      </c>
      <c r="D9" s="39">
        <v>148</v>
      </c>
      <c r="E9" s="39">
        <v>157</v>
      </c>
      <c r="F9" s="39">
        <v>165</v>
      </c>
      <c r="G9" s="39">
        <v>160</v>
      </c>
      <c r="H9" s="39">
        <v>174</v>
      </c>
      <c r="I9" s="39">
        <v>161</v>
      </c>
      <c r="J9" s="39">
        <v>160</v>
      </c>
      <c r="K9" s="45">
        <v>171</v>
      </c>
      <c r="L9" s="45">
        <v>212</v>
      </c>
      <c r="M9" s="45">
        <v>187</v>
      </c>
      <c r="N9" s="39">
        <v>196</v>
      </c>
      <c r="O9" s="56">
        <v>165</v>
      </c>
      <c r="P9" s="56">
        <v>176</v>
      </c>
    </row>
    <row r="10" spans="1:16" x14ac:dyDescent="0.25">
      <c r="A10" s="52" t="s">
        <v>37</v>
      </c>
      <c r="B10" s="27">
        <f>SUM(B8:B9)</f>
        <v>639</v>
      </c>
      <c r="C10" s="27">
        <f>SUM(C8:C9)</f>
        <v>668</v>
      </c>
      <c r="D10" s="27">
        <f>SUM(D8:D9)</f>
        <v>724</v>
      </c>
      <c r="E10" s="27">
        <f>SUM(E8:E9)</f>
        <v>737</v>
      </c>
      <c r="F10" s="27">
        <f>SUM(F8:F9)</f>
        <v>724</v>
      </c>
      <c r="G10" s="27">
        <f t="shared" ref="G10:I10" si="0">SUM(G8:G9)</f>
        <v>792</v>
      </c>
      <c r="H10" s="27">
        <f t="shared" si="0"/>
        <v>737</v>
      </c>
      <c r="I10" s="27">
        <f t="shared" si="0"/>
        <v>734</v>
      </c>
      <c r="J10" s="27">
        <f>SUM(J8:J9)</f>
        <v>853</v>
      </c>
      <c r="K10" s="27">
        <f>SUM(K8:K9)</f>
        <v>767</v>
      </c>
      <c r="L10" s="27">
        <f t="shared" ref="L10:P10" si="1">SUM(L8:L9)</f>
        <v>874</v>
      </c>
      <c r="M10" s="27">
        <f t="shared" si="1"/>
        <v>864</v>
      </c>
      <c r="N10" s="27">
        <f t="shared" si="1"/>
        <v>918</v>
      </c>
      <c r="O10" s="27">
        <f t="shared" si="1"/>
        <v>887</v>
      </c>
      <c r="P10" s="27">
        <f t="shared" si="1"/>
        <v>845</v>
      </c>
    </row>
    <row r="12" spans="1:16" s="38" customFormat="1" x14ac:dyDescent="0.25">
      <c r="A12" s="53"/>
      <c r="B12" s="53"/>
      <c r="C12" s="53"/>
      <c r="D12" s="53"/>
      <c r="E12" s="53"/>
      <c r="F12" s="53"/>
      <c r="G12" s="53"/>
      <c r="O12" s="40"/>
    </row>
    <row r="14" spans="1:16" x14ac:dyDescent="0.25">
      <c r="A14" s="61" t="s">
        <v>66</v>
      </c>
      <c r="B14" s="62"/>
      <c r="C14" s="62"/>
      <c r="D14" s="62"/>
      <c r="E14" s="62"/>
      <c r="F14" s="62"/>
      <c r="G14" s="62"/>
      <c r="H14" s="62"/>
    </row>
    <row r="15" spans="1:16" x14ac:dyDescent="0.25">
      <c r="A15" s="62"/>
      <c r="B15" s="62"/>
      <c r="C15" s="62"/>
      <c r="D15" s="62"/>
      <c r="E15" s="62"/>
      <c r="F15" s="62"/>
      <c r="G15" s="62"/>
      <c r="H15" s="62"/>
    </row>
    <row r="16" spans="1:16" x14ac:dyDescent="0.25">
      <c r="A16" s="62"/>
      <c r="B16" s="62"/>
      <c r="C16" s="62"/>
      <c r="D16" s="62"/>
      <c r="E16" s="62"/>
      <c r="F16" s="62"/>
      <c r="G16" s="62"/>
      <c r="H16" s="62"/>
    </row>
    <row r="17" spans="1:8" x14ac:dyDescent="0.25">
      <c r="A17" s="62"/>
      <c r="B17" s="62"/>
      <c r="C17" s="62"/>
      <c r="D17" s="62"/>
      <c r="E17" s="62"/>
      <c r="F17" s="62"/>
      <c r="G17" s="62"/>
      <c r="H17" s="62"/>
    </row>
    <row r="18" spans="1:8" ht="46.5" customHeight="1" x14ac:dyDescent="0.25">
      <c r="A18" s="62"/>
      <c r="B18" s="62"/>
      <c r="C18" s="62"/>
      <c r="D18" s="62"/>
      <c r="E18" s="62"/>
      <c r="F18" s="62"/>
      <c r="G18" s="62"/>
      <c r="H18" s="62"/>
    </row>
  </sheetData>
  <mergeCells count="3">
    <mergeCell ref="A14:H18"/>
    <mergeCell ref="A6:I6"/>
    <mergeCell ref="A1:I1"/>
  </mergeCells>
  <phoneticPr fontId="0"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6"/>
  <sheetViews>
    <sheetView topLeftCell="A19" workbookViewId="0">
      <selection activeCell="H22" sqref="H22"/>
    </sheetView>
  </sheetViews>
  <sheetFormatPr defaultRowHeight="15" x14ac:dyDescent="0.25"/>
  <cols>
    <col min="1" max="1" width="18.42578125" customWidth="1"/>
    <col min="10" max="10" width="9.140625" style="20"/>
    <col min="15" max="15" width="9.140625" style="40"/>
  </cols>
  <sheetData>
    <row r="1" spans="1:16" x14ac:dyDescent="0.25">
      <c r="A1" s="66" t="s">
        <v>68</v>
      </c>
      <c r="B1" s="73"/>
      <c r="C1" s="73"/>
      <c r="D1" s="73"/>
      <c r="E1" s="73"/>
      <c r="F1" s="73"/>
      <c r="G1" s="73"/>
      <c r="H1" s="73"/>
      <c r="I1" s="62"/>
      <c r="J1"/>
    </row>
    <row r="2" spans="1:16" x14ac:dyDescent="0.25">
      <c r="A2" s="3"/>
      <c r="B2" s="9">
        <v>2005</v>
      </c>
      <c r="C2" s="9">
        <v>2006</v>
      </c>
      <c r="D2" s="9">
        <v>2007</v>
      </c>
      <c r="E2" s="9">
        <v>2008</v>
      </c>
      <c r="F2" s="9">
        <v>2009</v>
      </c>
      <c r="G2" s="10">
        <v>2010</v>
      </c>
      <c r="H2" s="10">
        <v>2011</v>
      </c>
      <c r="I2" s="10">
        <v>2012</v>
      </c>
      <c r="J2" s="10">
        <v>2013</v>
      </c>
      <c r="K2" s="10">
        <v>2014</v>
      </c>
      <c r="L2" s="10">
        <v>2015</v>
      </c>
      <c r="M2" s="10">
        <v>2016</v>
      </c>
      <c r="N2" s="10">
        <v>2017</v>
      </c>
      <c r="O2" s="10">
        <v>2018</v>
      </c>
      <c r="P2" s="10">
        <v>2019</v>
      </c>
    </row>
    <row r="3" spans="1:16" x14ac:dyDescent="0.25">
      <c r="A3" t="s">
        <v>46</v>
      </c>
      <c r="B3" s="7">
        <v>11.4</v>
      </c>
      <c r="C3" s="7">
        <v>11.8</v>
      </c>
      <c r="D3" s="7">
        <v>12.9</v>
      </c>
      <c r="E3" s="7">
        <v>13</v>
      </c>
      <c r="F3" s="7">
        <v>12.8</v>
      </c>
      <c r="G3" s="7">
        <v>13.6</v>
      </c>
      <c r="H3" s="7">
        <v>13.3</v>
      </c>
      <c r="I3" s="7">
        <v>13.2</v>
      </c>
      <c r="J3" s="7">
        <v>15.2</v>
      </c>
      <c r="K3" s="7">
        <v>13.8</v>
      </c>
      <c r="L3" s="7">
        <v>15.6</v>
      </c>
      <c r="M3" s="7">
        <v>15.1</v>
      </c>
      <c r="N3" s="7">
        <v>16</v>
      </c>
      <c r="O3" s="7">
        <v>15.3</v>
      </c>
      <c r="P3" s="7">
        <v>14.4</v>
      </c>
    </row>
    <row r="4" spans="1:16" x14ac:dyDescent="0.25">
      <c r="A4" t="s">
        <v>43</v>
      </c>
      <c r="B4" s="7">
        <v>5.0999999999999996</v>
      </c>
      <c r="C4" s="7">
        <v>8</v>
      </c>
      <c r="D4" s="7">
        <v>6.4</v>
      </c>
      <c r="E4" s="7">
        <v>5.4</v>
      </c>
      <c r="F4" s="7">
        <v>8.1</v>
      </c>
      <c r="G4" s="7">
        <v>7.1</v>
      </c>
      <c r="H4" s="7">
        <v>4.5999999999999996</v>
      </c>
      <c r="I4" s="7">
        <v>4.2</v>
      </c>
      <c r="J4" s="7">
        <v>5.0999999999999996</v>
      </c>
      <c r="K4" s="7">
        <v>4.0999999999999996</v>
      </c>
      <c r="L4" s="7">
        <v>2.7</v>
      </c>
      <c r="M4" s="7">
        <v>5.9</v>
      </c>
      <c r="N4" s="7">
        <v>8</v>
      </c>
      <c r="O4" s="7">
        <v>6.8</v>
      </c>
      <c r="P4" s="7">
        <v>7.2</v>
      </c>
    </row>
    <row r="5" spans="1:16" x14ac:dyDescent="0.25">
      <c r="A5" t="s">
        <v>44</v>
      </c>
      <c r="B5" s="7">
        <v>29.6</v>
      </c>
      <c r="C5" s="7">
        <v>13.8</v>
      </c>
      <c r="D5" s="7">
        <v>13.4</v>
      </c>
      <c r="E5" s="7">
        <v>16.2</v>
      </c>
      <c r="F5" s="7">
        <v>7.5</v>
      </c>
      <c r="G5" s="7">
        <v>16.100000000000001</v>
      </c>
      <c r="H5" s="7">
        <v>8.4</v>
      </c>
      <c r="I5" s="7">
        <v>9.6</v>
      </c>
      <c r="J5" s="7">
        <v>12</v>
      </c>
      <c r="K5" s="7">
        <v>11.6</v>
      </c>
      <c r="L5" s="7">
        <v>9.1999999999999993</v>
      </c>
      <c r="M5" s="7">
        <v>22.6</v>
      </c>
      <c r="N5" s="7">
        <v>17.399999999999999</v>
      </c>
      <c r="O5" s="7">
        <v>18.600000000000001</v>
      </c>
      <c r="P5" s="7">
        <v>17.7</v>
      </c>
    </row>
    <row r="6" spans="1:16" x14ac:dyDescent="0.25">
      <c r="A6" t="s">
        <v>45</v>
      </c>
      <c r="B6" s="7">
        <v>7.3</v>
      </c>
      <c r="C6" s="7">
        <v>16</v>
      </c>
      <c r="D6" s="7">
        <v>7</v>
      </c>
      <c r="E6" s="7">
        <v>6.4</v>
      </c>
      <c r="F6" s="7" t="s">
        <v>51</v>
      </c>
      <c r="G6" s="7">
        <v>20.3</v>
      </c>
      <c r="H6" s="7">
        <v>8.1999999999999993</v>
      </c>
      <c r="I6" s="7">
        <v>7.8</v>
      </c>
      <c r="J6" s="7">
        <v>6.8</v>
      </c>
      <c r="K6" s="7">
        <v>6.6</v>
      </c>
      <c r="L6" s="7">
        <v>5.5</v>
      </c>
      <c r="M6" s="7">
        <v>6</v>
      </c>
      <c r="N6" s="7">
        <v>4.9000000000000004</v>
      </c>
      <c r="O6" s="7">
        <v>8.5</v>
      </c>
      <c r="P6" s="7">
        <v>5.2</v>
      </c>
    </row>
    <row r="7" spans="1:16" x14ac:dyDescent="0.25">
      <c r="B7" s="7"/>
      <c r="C7" s="7"/>
      <c r="D7" s="7"/>
      <c r="E7" s="7"/>
      <c r="F7" s="7"/>
      <c r="G7" s="7"/>
      <c r="H7" s="7"/>
      <c r="I7" s="7"/>
      <c r="J7" s="7"/>
    </row>
    <row r="8" spans="1:16" x14ac:dyDescent="0.25">
      <c r="A8" s="68" t="s">
        <v>56</v>
      </c>
      <c r="B8" s="72"/>
      <c r="C8" s="72"/>
      <c r="D8" s="72"/>
      <c r="E8" s="72"/>
      <c r="F8" s="72"/>
      <c r="G8" s="62"/>
      <c r="H8" s="62"/>
      <c r="I8" s="62"/>
      <c r="J8"/>
    </row>
    <row r="9" spans="1:16" x14ac:dyDescent="0.25">
      <c r="A9" s="72"/>
      <c r="B9" s="72"/>
      <c r="C9" s="72"/>
      <c r="D9" s="72"/>
      <c r="E9" s="72"/>
      <c r="F9" s="72"/>
      <c r="G9" s="62"/>
      <c r="H9" s="62"/>
      <c r="I9" s="62"/>
      <c r="J9"/>
    </row>
    <row r="11" spans="1:16" x14ac:dyDescent="0.25">
      <c r="A11" s="59" t="s">
        <v>69</v>
      </c>
      <c r="B11" s="71"/>
      <c r="C11" s="71"/>
      <c r="D11" s="71"/>
      <c r="E11" s="71"/>
      <c r="F11" s="71"/>
      <c r="G11" s="71"/>
      <c r="H11" s="71"/>
      <c r="I11" s="60"/>
      <c r="J11"/>
    </row>
    <row r="12" spans="1:16" x14ac:dyDescent="0.25">
      <c r="A12" s="3"/>
      <c r="B12" s="9">
        <v>2005</v>
      </c>
      <c r="C12" s="9">
        <v>2006</v>
      </c>
      <c r="D12" s="9">
        <v>2007</v>
      </c>
      <c r="E12" s="9">
        <v>2008</v>
      </c>
      <c r="F12" s="9">
        <v>2009</v>
      </c>
      <c r="G12" s="12">
        <v>2010</v>
      </c>
      <c r="H12" s="10">
        <v>2011</v>
      </c>
      <c r="I12" s="10">
        <v>2012</v>
      </c>
      <c r="J12" s="10">
        <v>2013</v>
      </c>
      <c r="K12" s="10">
        <v>2014</v>
      </c>
      <c r="L12" s="10">
        <v>2015</v>
      </c>
      <c r="M12" s="10">
        <v>2016</v>
      </c>
      <c r="N12" s="10">
        <v>2017</v>
      </c>
      <c r="O12" s="10">
        <v>2018</v>
      </c>
      <c r="P12" s="10">
        <v>2019</v>
      </c>
    </row>
    <row r="13" spans="1:16" x14ac:dyDescent="0.25">
      <c r="A13" t="s">
        <v>46</v>
      </c>
      <c r="B13" s="39">
        <v>594</v>
      </c>
      <c r="C13" s="39">
        <v>616</v>
      </c>
      <c r="D13" s="39">
        <v>681</v>
      </c>
      <c r="E13" s="39">
        <v>698</v>
      </c>
      <c r="F13" s="39">
        <v>680</v>
      </c>
      <c r="G13" s="39">
        <v>731</v>
      </c>
      <c r="H13" s="39">
        <v>704</v>
      </c>
      <c r="I13" s="39">
        <v>695</v>
      </c>
      <c r="J13" s="39">
        <v>811</v>
      </c>
      <c r="K13" s="39">
        <v>725</v>
      </c>
      <c r="L13" s="39">
        <v>839</v>
      </c>
      <c r="M13" s="39">
        <v>799</v>
      </c>
      <c r="N13" s="39">
        <v>857</v>
      </c>
      <c r="O13" s="56">
        <v>815</v>
      </c>
      <c r="P13" s="56">
        <v>779</v>
      </c>
    </row>
    <row r="14" spans="1:16" x14ac:dyDescent="0.25">
      <c r="A14" t="s">
        <v>24</v>
      </c>
      <c r="B14" s="39">
        <v>18</v>
      </c>
      <c r="C14" s="39">
        <v>28</v>
      </c>
      <c r="D14" s="39">
        <v>22</v>
      </c>
      <c r="E14" s="39">
        <v>19</v>
      </c>
      <c r="F14" s="39">
        <v>34</v>
      </c>
      <c r="G14" s="39">
        <v>28</v>
      </c>
      <c r="H14" s="39">
        <v>17</v>
      </c>
      <c r="I14" s="39">
        <v>17</v>
      </c>
      <c r="J14" s="39">
        <v>20</v>
      </c>
      <c r="K14" s="39">
        <v>18</v>
      </c>
      <c r="L14" s="39">
        <v>12</v>
      </c>
      <c r="M14" s="39">
        <v>27</v>
      </c>
      <c r="N14" s="39">
        <v>30</v>
      </c>
      <c r="O14" s="56">
        <v>31</v>
      </c>
      <c r="P14" s="56">
        <v>28</v>
      </c>
    </row>
    <row r="15" spans="1:16" x14ac:dyDescent="0.25">
      <c r="A15" t="s">
        <v>26</v>
      </c>
      <c r="B15" s="39">
        <v>18</v>
      </c>
      <c r="C15" s="39">
        <v>8</v>
      </c>
      <c r="D15" s="39">
        <v>8</v>
      </c>
      <c r="E15" s="39">
        <v>10</v>
      </c>
      <c r="F15" s="39">
        <v>5</v>
      </c>
      <c r="G15" s="39">
        <v>11</v>
      </c>
      <c r="H15" s="39">
        <v>6</v>
      </c>
      <c r="I15" s="39">
        <v>7</v>
      </c>
      <c r="J15" s="39">
        <v>8</v>
      </c>
      <c r="K15" s="39">
        <v>8</v>
      </c>
      <c r="L15" s="39">
        <v>7</v>
      </c>
      <c r="M15" s="39">
        <v>16</v>
      </c>
      <c r="N15" s="39">
        <v>12</v>
      </c>
      <c r="O15" s="56">
        <v>13</v>
      </c>
      <c r="P15" s="56">
        <v>14</v>
      </c>
    </row>
    <row r="16" spans="1:16" x14ac:dyDescent="0.25">
      <c r="A16" s="46" t="s">
        <v>27</v>
      </c>
      <c r="B16" s="45">
        <v>9</v>
      </c>
      <c r="C16" s="45">
        <v>13</v>
      </c>
      <c r="D16" s="45">
        <v>10</v>
      </c>
      <c r="E16" s="45">
        <v>6</v>
      </c>
      <c r="F16" s="45" t="s">
        <v>57</v>
      </c>
      <c r="G16" s="45">
        <v>21</v>
      </c>
      <c r="H16" s="45">
        <v>10</v>
      </c>
      <c r="I16" s="45">
        <v>12</v>
      </c>
      <c r="J16" s="45">
        <v>9</v>
      </c>
      <c r="K16" s="39">
        <v>9</v>
      </c>
      <c r="L16" s="39">
        <v>11</v>
      </c>
      <c r="M16" s="39">
        <v>10</v>
      </c>
      <c r="N16" s="39">
        <v>9</v>
      </c>
      <c r="O16" s="56">
        <v>15</v>
      </c>
      <c r="P16" s="56">
        <v>10</v>
      </c>
    </row>
    <row r="17" spans="1:16" x14ac:dyDescent="0.25">
      <c r="A17" s="49" t="s">
        <v>59</v>
      </c>
      <c r="B17" s="27">
        <f t="shared" ref="B17:P17" si="0">SUM(B13:B16)</f>
        <v>639</v>
      </c>
      <c r="C17" s="27">
        <f t="shared" si="0"/>
        <v>665</v>
      </c>
      <c r="D17" s="27">
        <f t="shared" si="0"/>
        <v>721</v>
      </c>
      <c r="E17" s="27">
        <f>SUM(E13:E16)</f>
        <v>733</v>
      </c>
      <c r="F17" s="27">
        <f t="shared" si="0"/>
        <v>719</v>
      </c>
      <c r="G17" s="26">
        <f>SUM(G13:G16)</f>
        <v>791</v>
      </c>
      <c r="H17" s="26">
        <f t="shared" si="0"/>
        <v>737</v>
      </c>
      <c r="I17" s="26">
        <f t="shared" si="0"/>
        <v>731</v>
      </c>
      <c r="J17" s="26">
        <f t="shared" si="0"/>
        <v>848</v>
      </c>
      <c r="K17" s="26">
        <f t="shared" si="0"/>
        <v>760</v>
      </c>
      <c r="L17" s="26">
        <f t="shared" si="0"/>
        <v>869</v>
      </c>
      <c r="M17" s="26">
        <f t="shared" si="0"/>
        <v>852</v>
      </c>
      <c r="N17" s="26">
        <f t="shared" si="0"/>
        <v>908</v>
      </c>
      <c r="O17" s="26">
        <f t="shared" si="0"/>
        <v>874</v>
      </c>
      <c r="P17" s="26">
        <f t="shared" si="0"/>
        <v>831</v>
      </c>
    </row>
    <row r="18" spans="1:16" x14ac:dyDescent="0.25">
      <c r="A18" s="5"/>
      <c r="B18" s="8"/>
      <c r="C18" s="8"/>
      <c r="D18" s="8"/>
      <c r="E18" s="8"/>
      <c r="F18" s="8"/>
      <c r="G18" s="4"/>
    </row>
    <row r="19" spans="1:16" x14ac:dyDescent="0.25">
      <c r="A19" s="66" t="s">
        <v>70</v>
      </c>
      <c r="B19" s="73"/>
      <c r="C19" s="73"/>
      <c r="D19" s="73"/>
      <c r="E19" s="73"/>
      <c r="F19" s="73"/>
      <c r="G19" s="73"/>
      <c r="H19" s="73"/>
      <c r="I19" s="62"/>
      <c r="J19"/>
    </row>
    <row r="20" spans="1:16" x14ac:dyDescent="0.25">
      <c r="A20" s="3"/>
      <c r="B20" s="9">
        <v>2005</v>
      </c>
      <c r="C20" s="9">
        <v>2006</v>
      </c>
      <c r="D20" s="9">
        <v>2007</v>
      </c>
      <c r="E20" s="9">
        <v>2008</v>
      </c>
      <c r="F20" s="9">
        <v>2009</v>
      </c>
      <c r="G20" s="10">
        <v>2010</v>
      </c>
      <c r="H20" s="10">
        <v>2011</v>
      </c>
      <c r="I20" s="10">
        <v>2012</v>
      </c>
      <c r="J20" s="10">
        <v>2013</v>
      </c>
      <c r="K20" s="10">
        <v>2014</v>
      </c>
      <c r="L20" s="10">
        <v>2015</v>
      </c>
      <c r="M20" s="10">
        <v>2016</v>
      </c>
      <c r="N20" s="10">
        <v>2017</v>
      </c>
      <c r="O20" s="10">
        <v>2018</v>
      </c>
      <c r="P20" s="10">
        <v>2019</v>
      </c>
    </row>
    <row r="21" spans="1:16" x14ac:dyDescent="0.25">
      <c r="A21" t="s">
        <v>25</v>
      </c>
      <c r="B21" s="18">
        <v>5.3</v>
      </c>
      <c r="C21" s="18">
        <v>3.9</v>
      </c>
      <c r="D21" s="18">
        <v>4.7</v>
      </c>
      <c r="E21" s="18">
        <v>5.5</v>
      </c>
      <c r="F21" s="18">
        <v>4.9000000000000004</v>
      </c>
      <c r="G21" s="18">
        <v>3.9</v>
      </c>
      <c r="H21" s="18">
        <v>5.5</v>
      </c>
      <c r="I21" s="18">
        <v>3.7</v>
      </c>
      <c r="J21" s="19">
        <v>3.6</v>
      </c>
      <c r="K21" s="24">
        <v>7.8</v>
      </c>
      <c r="L21" s="29">
        <v>5.2</v>
      </c>
      <c r="M21" s="31">
        <v>6.7</v>
      </c>
      <c r="N21" s="32">
        <v>6.8</v>
      </c>
      <c r="O21" s="56">
        <v>6.4</v>
      </c>
      <c r="P21" s="56">
        <v>9.1999999999999993</v>
      </c>
    </row>
    <row r="22" spans="1:16" x14ac:dyDescent="0.25">
      <c r="A22" t="s">
        <v>47</v>
      </c>
      <c r="B22" s="18">
        <v>11.8</v>
      </c>
      <c r="C22" s="18">
        <v>12.3</v>
      </c>
      <c r="D22" s="18">
        <v>13.3</v>
      </c>
      <c r="E22" s="18">
        <v>13.4</v>
      </c>
      <c r="F22" s="18">
        <v>13.2</v>
      </c>
      <c r="G22" s="18">
        <v>14.6</v>
      </c>
      <c r="H22" s="18">
        <v>13.4</v>
      </c>
      <c r="I22" s="18">
        <v>13.4</v>
      </c>
      <c r="J22" s="19">
        <v>15.6</v>
      </c>
      <c r="K22" s="24">
        <v>13.5</v>
      </c>
      <c r="L22" s="29">
        <v>15.8</v>
      </c>
      <c r="M22" s="31">
        <v>15.5</v>
      </c>
      <c r="N22" s="32">
        <v>15.7</v>
      </c>
      <c r="O22" s="56">
        <v>15.4</v>
      </c>
      <c r="P22" s="56">
        <v>14.2</v>
      </c>
    </row>
    <row r="23" spans="1:16" x14ac:dyDescent="0.25">
      <c r="B23" s="18"/>
      <c r="C23" s="18"/>
      <c r="D23" s="18"/>
      <c r="E23" s="18"/>
      <c r="F23" s="18"/>
      <c r="G23" s="18"/>
      <c r="H23" s="18"/>
      <c r="I23" s="18"/>
      <c r="J23" s="19"/>
    </row>
    <row r="24" spans="1:16" x14ac:dyDescent="0.25">
      <c r="B24" s="18"/>
      <c r="C24" s="18"/>
      <c r="D24" s="18"/>
      <c r="E24" s="18"/>
      <c r="F24" s="18"/>
      <c r="G24" s="18"/>
      <c r="H24" s="18"/>
      <c r="I24" s="18"/>
      <c r="J24" s="19"/>
    </row>
    <row r="25" spans="1:16" x14ac:dyDescent="0.25">
      <c r="A25" s="59" t="s">
        <v>71</v>
      </c>
      <c r="B25" s="71"/>
      <c r="C25" s="71"/>
      <c r="D25" s="71"/>
      <c r="E25" s="71"/>
      <c r="F25" s="71"/>
      <c r="G25" s="71"/>
      <c r="H25" s="71"/>
      <c r="I25" s="60"/>
      <c r="J25"/>
    </row>
    <row r="26" spans="1:16" x14ac:dyDescent="0.25">
      <c r="A26" s="3"/>
      <c r="B26" s="9">
        <v>2005</v>
      </c>
      <c r="C26" s="9">
        <v>2006</v>
      </c>
      <c r="D26" s="9">
        <v>2007</v>
      </c>
      <c r="E26" s="9">
        <v>2008</v>
      </c>
      <c r="F26" s="9">
        <v>2009</v>
      </c>
      <c r="G26" s="12">
        <v>2010</v>
      </c>
      <c r="H26" s="10">
        <v>2011</v>
      </c>
      <c r="I26" s="10">
        <v>2012</v>
      </c>
      <c r="J26" s="10">
        <v>2013</v>
      </c>
      <c r="K26" s="10">
        <v>2014</v>
      </c>
      <c r="L26" s="10">
        <v>2015</v>
      </c>
      <c r="M26" s="10">
        <v>2016</v>
      </c>
      <c r="N26" s="10">
        <v>2017</v>
      </c>
      <c r="O26" s="10">
        <v>2018</v>
      </c>
      <c r="P26" s="10">
        <v>2019</v>
      </c>
    </row>
    <row r="27" spans="1:16" x14ac:dyDescent="0.25">
      <c r="A27" t="s">
        <v>25</v>
      </c>
      <c r="B27" s="39">
        <v>14</v>
      </c>
      <c r="C27" s="39">
        <v>11</v>
      </c>
      <c r="D27" s="39">
        <v>14</v>
      </c>
      <c r="E27" s="39">
        <v>17</v>
      </c>
      <c r="F27" s="39">
        <v>16</v>
      </c>
      <c r="G27" s="39">
        <v>13</v>
      </c>
      <c r="H27" s="39">
        <v>19</v>
      </c>
      <c r="I27" s="39">
        <v>13</v>
      </c>
      <c r="J27" s="39">
        <v>13</v>
      </c>
      <c r="K27" s="39">
        <v>30</v>
      </c>
      <c r="L27" s="39">
        <v>20</v>
      </c>
      <c r="M27" s="39">
        <v>26</v>
      </c>
      <c r="N27" s="39">
        <v>30</v>
      </c>
      <c r="O27" s="56">
        <v>24</v>
      </c>
      <c r="P27" s="56">
        <v>33</v>
      </c>
    </row>
    <row r="28" spans="1:16" x14ac:dyDescent="0.25">
      <c r="A28" t="s">
        <v>47</v>
      </c>
      <c r="B28" s="39">
        <v>625</v>
      </c>
      <c r="C28" s="39">
        <v>657</v>
      </c>
      <c r="D28" s="39">
        <v>710</v>
      </c>
      <c r="E28" s="39">
        <v>720</v>
      </c>
      <c r="F28" s="39">
        <v>708</v>
      </c>
      <c r="G28" s="39">
        <v>779</v>
      </c>
      <c r="H28" s="39">
        <v>718</v>
      </c>
      <c r="I28" s="39">
        <v>721</v>
      </c>
      <c r="J28" s="39">
        <v>840</v>
      </c>
      <c r="K28" s="39">
        <v>737</v>
      </c>
      <c r="L28" s="39">
        <v>853</v>
      </c>
      <c r="M28" s="39">
        <v>836</v>
      </c>
      <c r="N28" s="39">
        <v>888</v>
      </c>
      <c r="O28" s="56">
        <v>859</v>
      </c>
      <c r="P28" s="56">
        <v>808</v>
      </c>
    </row>
    <row r="29" spans="1:16" x14ac:dyDescent="0.25">
      <c r="A29" s="49" t="s">
        <v>59</v>
      </c>
      <c r="B29" s="27">
        <f>SUM(B27:B28)</f>
        <v>639</v>
      </c>
      <c r="C29" s="27">
        <f t="shared" ref="C29:P29" si="1">SUM(C27:C28)</f>
        <v>668</v>
      </c>
      <c r="D29" s="27">
        <f t="shared" si="1"/>
        <v>724</v>
      </c>
      <c r="E29" s="27">
        <f t="shared" si="1"/>
        <v>737</v>
      </c>
      <c r="F29" s="27">
        <f t="shared" si="1"/>
        <v>724</v>
      </c>
      <c r="G29" s="27">
        <f t="shared" si="1"/>
        <v>792</v>
      </c>
      <c r="H29" s="27">
        <f t="shared" si="1"/>
        <v>737</v>
      </c>
      <c r="I29" s="27">
        <f t="shared" si="1"/>
        <v>734</v>
      </c>
      <c r="J29" s="27">
        <f t="shared" si="1"/>
        <v>853</v>
      </c>
      <c r="K29" s="27">
        <f t="shared" si="1"/>
        <v>767</v>
      </c>
      <c r="L29" s="27">
        <f t="shared" si="1"/>
        <v>873</v>
      </c>
      <c r="M29" s="27">
        <f t="shared" si="1"/>
        <v>862</v>
      </c>
      <c r="N29" s="27">
        <f t="shared" si="1"/>
        <v>918</v>
      </c>
      <c r="O29" s="27">
        <f t="shared" si="1"/>
        <v>883</v>
      </c>
      <c r="P29" s="27">
        <f t="shared" si="1"/>
        <v>841</v>
      </c>
    </row>
    <row r="30" spans="1:16" s="38" customFormat="1" x14ac:dyDescent="0.25">
      <c r="A30" s="50"/>
      <c r="B30" s="51"/>
      <c r="C30" s="51"/>
      <c r="D30" s="51"/>
      <c r="E30" s="51"/>
      <c r="F30" s="51"/>
      <c r="G30" s="44"/>
      <c r="H30" s="44"/>
      <c r="I30" s="51"/>
      <c r="J30" s="51"/>
      <c r="K30" s="44"/>
      <c r="L30" s="44"/>
      <c r="M30" s="44"/>
      <c r="N30" s="44"/>
      <c r="O30" s="40"/>
    </row>
    <row r="31" spans="1:16" x14ac:dyDescent="0.25">
      <c r="A31" s="74" t="s">
        <v>60</v>
      </c>
      <c r="B31" s="74"/>
      <c r="C31" s="74"/>
      <c r="D31" s="74"/>
      <c r="E31" s="74"/>
      <c r="F31" s="74"/>
      <c r="G31" s="74"/>
      <c r="H31" s="74"/>
      <c r="I31" s="74"/>
    </row>
    <row r="32" spans="1:16" ht="14.25" customHeight="1" x14ac:dyDescent="0.25">
      <c r="A32" s="61" t="s">
        <v>67</v>
      </c>
      <c r="B32" s="62"/>
      <c r="C32" s="62"/>
      <c r="D32" s="62"/>
      <c r="E32" s="62"/>
      <c r="F32" s="62"/>
      <c r="G32" s="62"/>
      <c r="H32" s="62"/>
      <c r="I32" s="62"/>
      <c r="J32"/>
    </row>
    <row r="33" spans="1:10" ht="0.75" customHeight="1" x14ac:dyDescent="0.25">
      <c r="A33" s="62"/>
      <c r="B33" s="62"/>
      <c r="C33" s="62"/>
      <c r="D33" s="62"/>
      <c r="E33" s="62"/>
      <c r="F33" s="62"/>
      <c r="G33" s="62"/>
      <c r="H33" s="62"/>
      <c r="I33" s="62"/>
      <c r="J33"/>
    </row>
    <row r="34" spans="1:10" ht="51" customHeight="1" x14ac:dyDescent="0.25">
      <c r="A34" s="62"/>
      <c r="B34" s="62"/>
      <c r="C34" s="62"/>
      <c r="D34" s="62"/>
      <c r="E34" s="62"/>
      <c r="F34" s="62"/>
      <c r="G34" s="62"/>
      <c r="H34" s="62"/>
      <c r="I34" s="62"/>
      <c r="J34"/>
    </row>
    <row r="35" spans="1:10" x14ac:dyDescent="0.25">
      <c r="A35" s="16"/>
      <c r="B35" s="16"/>
      <c r="C35" s="16"/>
      <c r="D35" s="16"/>
      <c r="E35" s="16"/>
      <c r="F35" s="16"/>
      <c r="G35" s="16"/>
      <c r="H35" s="16"/>
    </row>
    <row r="36" spans="1:10" x14ac:dyDescent="0.25">
      <c r="A36" s="16"/>
      <c r="B36" s="16"/>
      <c r="C36" s="16"/>
      <c r="D36" s="16"/>
      <c r="E36" s="16"/>
      <c r="F36" s="16"/>
      <c r="G36" s="16"/>
      <c r="H36" s="16"/>
    </row>
  </sheetData>
  <mergeCells count="7">
    <mergeCell ref="A8:I9"/>
    <mergeCell ref="A32:I34"/>
    <mergeCell ref="A11:I11"/>
    <mergeCell ref="A1:I1"/>
    <mergeCell ref="A19:I19"/>
    <mergeCell ref="A25:I25"/>
    <mergeCell ref="A31:I31"/>
  </mergeCells>
  <phoneticPr fontId="0"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4"/>
  <sheetViews>
    <sheetView workbookViewId="0">
      <selection activeCell="A20" sqref="A20:H24"/>
    </sheetView>
  </sheetViews>
  <sheetFormatPr defaultRowHeight="15" x14ac:dyDescent="0.25"/>
  <cols>
    <col min="1" max="1" width="20.85546875" customWidth="1"/>
    <col min="15" max="15" width="9.140625" style="40"/>
  </cols>
  <sheetData>
    <row r="1" spans="1:23" x14ac:dyDescent="0.25">
      <c r="A1" s="59" t="s">
        <v>72</v>
      </c>
      <c r="B1" s="71"/>
      <c r="C1" s="71"/>
      <c r="D1" s="71"/>
      <c r="E1" s="71"/>
      <c r="F1" s="71"/>
      <c r="G1" s="71"/>
      <c r="H1" s="71"/>
      <c r="I1" s="60"/>
    </row>
    <row r="2" spans="1:23" x14ac:dyDescent="0.25">
      <c r="A2" s="3"/>
      <c r="B2" s="9">
        <v>2005</v>
      </c>
      <c r="C2" s="9">
        <v>2006</v>
      </c>
      <c r="D2" s="9">
        <v>2007</v>
      </c>
      <c r="E2" s="9">
        <v>2008</v>
      </c>
      <c r="F2" s="9">
        <v>2009</v>
      </c>
      <c r="G2" s="10">
        <v>2010</v>
      </c>
      <c r="H2" s="10">
        <v>2011</v>
      </c>
      <c r="I2" s="10">
        <v>2012</v>
      </c>
      <c r="J2" s="10">
        <v>2013</v>
      </c>
      <c r="K2" s="10">
        <v>2014</v>
      </c>
      <c r="L2" s="10">
        <v>2015</v>
      </c>
      <c r="M2" s="10">
        <v>2016</v>
      </c>
      <c r="N2" s="10">
        <v>2017</v>
      </c>
      <c r="O2" s="10">
        <v>2018</v>
      </c>
      <c r="P2" s="10">
        <v>2019</v>
      </c>
    </row>
    <row r="3" spans="1:23" x14ac:dyDescent="0.25">
      <c r="A3" t="s">
        <v>28</v>
      </c>
      <c r="B3" s="7">
        <v>11.32</v>
      </c>
      <c r="C3" s="7">
        <v>11.5</v>
      </c>
      <c r="D3" s="7">
        <v>12.2</v>
      </c>
      <c r="E3" s="7">
        <v>11.3</v>
      </c>
      <c r="F3" s="7">
        <v>13.6</v>
      </c>
      <c r="G3" s="7">
        <v>13.9</v>
      </c>
      <c r="H3" s="7">
        <v>14</v>
      </c>
      <c r="I3" s="7">
        <v>13.9</v>
      </c>
      <c r="J3" s="7">
        <v>13.3</v>
      </c>
      <c r="K3" s="7">
        <v>12.4</v>
      </c>
      <c r="L3" s="7">
        <v>15.4</v>
      </c>
      <c r="M3" s="7">
        <v>14.8</v>
      </c>
      <c r="N3" s="7">
        <v>14.4</v>
      </c>
      <c r="O3" s="58">
        <v>14</v>
      </c>
      <c r="P3" s="55">
        <v>12.4</v>
      </c>
    </row>
    <row r="4" spans="1:23" x14ac:dyDescent="0.25">
      <c r="A4" t="s">
        <v>29</v>
      </c>
      <c r="B4" s="7">
        <v>10.6</v>
      </c>
      <c r="C4" s="7">
        <v>11.1</v>
      </c>
      <c r="D4" s="7">
        <v>10.7</v>
      </c>
      <c r="E4" s="7">
        <v>11.8</v>
      </c>
      <c r="F4" s="7">
        <v>10.4</v>
      </c>
      <c r="G4" s="7">
        <v>12.7</v>
      </c>
      <c r="H4" s="7">
        <v>10.6</v>
      </c>
      <c r="I4" s="7">
        <v>10.8</v>
      </c>
      <c r="J4" s="7">
        <v>12.7</v>
      </c>
      <c r="K4" s="7">
        <v>10.9</v>
      </c>
      <c r="L4" s="7">
        <v>12.6</v>
      </c>
      <c r="M4" s="7">
        <v>12.9</v>
      </c>
      <c r="N4" s="7">
        <v>14.6</v>
      </c>
      <c r="O4" s="40">
        <v>12.8</v>
      </c>
      <c r="P4" s="55">
        <v>12.6</v>
      </c>
    </row>
    <row r="5" spans="1:23" x14ac:dyDescent="0.25">
      <c r="A5" t="s">
        <v>30</v>
      </c>
      <c r="B5" s="7">
        <v>12.1</v>
      </c>
      <c r="C5" s="7">
        <v>12.5</v>
      </c>
      <c r="D5" s="7">
        <v>15.7</v>
      </c>
      <c r="E5" s="7">
        <v>12.7</v>
      </c>
      <c r="F5" s="7">
        <v>13.6</v>
      </c>
      <c r="G5" s="7">
        <v>12.7</v>
      </c>
      <c r="H5" s="7">
        <v>13.3</v>
      </c>
      <c r="I5" s="7">
        <v>12.8</v>
      </c>
      <c r="J5" s="7">
        <v>16</v>
      </c>
      <c r="K5" s="7">
        <v>14.7</v>
      </c>
      <c r="L5" s="7">
        <v>14.7</v>
      </c>
      <c r="M5" s="7">
        <v>16.899999999999999</v>
      </c>
      <c r="N5" s="7">
        <v>17.5</v>
      </c>
      <c r="O5" s="40">
        <v>15.4</v>
      </c>
      <c r="P5" s="55">
        <v>15.2</v>
      </c>
    </row>
    <row r="6" spans="1:23" x14ac:dyDescent="0.25">
      <c r="A6" t="s">
        <v>31</v>
      </c>
      <c r="B6" s="7">
        <v>10.7</v>
      </c>
      <c r="C6" s="7">
        <v>12.8</v>
      </c>
      <c r="D6" s="7">
        <v>13</v>
      </c>
      <c r="E6" s="7">
        <v>14.5</v>
      </c>
      <c r="F6" s="7">
        <v>13.2</v>
      </c>
      <c r="G6" s="7">
        <v>15.9</v>
      </c>
      <c r="H6" s="7">
        <v>14.9</v>
      </c>
      <c r="I6" s="7">
        <v>13.1</v>
      </c>
      <c r="J6" s="7">
        <v>15.7</v>
      </c>
      <c r="K6" s="7">
        <v>14.5</v>
      </c>
      <c r="L6" s="7">
        <v>18.2</v>
      </c>
      <c r="M6" s="7">
        <v>15.4</v>
      </c>
      <c r="N6" s="7">
        <v>16.100000000000001</v>
      </c>
      <c r="O6" s="40">
        <v>18.899999999999999</v>
      </c>
      <c r="P6" s="55">
        <v>14.9</v>
      </c>
    </row>
    <row r="7" spans="1:23" x14ac:dyDescent="0.25">
      <c r="A7" t="s">
        <v>32</v>
      </c>
      <c r="B7" s="7">
        <v>12.9</v>
      </c>
      <c r="C7" s="7">
        <v>11.1</v>
      </c>
      <c r="D7" s="7">
        <v>12.2</v>
      </c>
      <c r="E7" s="7">
        <v>15.4</v>
      </c>
      <c r="F7" s="7">
        <v>13.4</v>
      </c>
      <c r="G7" s="7">
        <v>12.3</v>
      </c>
      <c r="H7" s="7">
        <v>12.8</v>
      </c>
      <c r="I7" s="7">
        <v>15.5</v>
      </c>
      <c r="J7" s="7">
        <v>18.8</v>
      </c>
      <c r="K7" s="7">
        <v>18.100000000000001</v>
      </c>
      <c r="L7" s="7">
        <v>15.6</v>
      </c>
      <c r="M7" s="7">
        <v>15.5</v>
      </c>
      <c r="N7" s="7">
        <v>14.8</v>
      </c>
      <c r="O7" s="40">
        <v>18.5</v>
      </c>
      <c r="P7" s="55">
        <v>18.899999999999999</v>
      </c>
      <c r="R7" s="55"/>
      <c r="S7" s="55"/>
      <c r="T7" s="55"/>
      <c r="U7" s="55"/>
      <c r="V7" s="55"/>
    </row>
    <row r="8" spans="1:23" x14ac:dyDescent="0.25">
      <c r="R8" s="55"/>
      <c r="S8" s="55"/>
      <c r="T8" s="67"/>
      <c r="U8" s="67"/>
      <c r="V8" s="67"/>
      <c r="W8" s="67"/>
    </row>
    <row r="9" spans="1:23" x14ac:dyDescent="0.25">
      <c r="R9" s="55"/>
      <c r="S9" s="55"/>
      <c r="T9" s="55"/>
      <c r="U9" s="55"/>
      <c r="V9" s="55"/>
      <c r="W9" s="55"/>
    </row>
    <row r="10" spans="1:23" x14ac:dyDescent="0.25">
      <c r="A10" s="59" t="s">
        <v>73</v>
      </c>
      <c r="B10" s="71"/>
      <c r="C10" s="71"/>
      <c r="D10" s="71"/>
      <c r="E10" s="71"/>
      <c r="F10" s="71"/>
      <c r="G10" s="71"/>
      <c r="H10" s="71"/>
      <c r="I10" s="60"/>
      <c r="R10" s="55"/>
      <c r="S10" s="55"/>
      <c r="T10" s="55"/>
      <c r="U10" s="55"/>
      <c r="V10" s="55"/>
      <c r="W10" s="55"/>
    </row>
    <row r="11" spans="1:23" x14ac:dyDescent="0.25">
      <c r="A11" s="3"/>
      <c r="B11" s="9">
        <v>2005</v>
      </c>
      <c r="C11" s="9">
        <v>2006</v>
      </c>
      <c r="D11" s="9">
        <v>2007</v>
      </c>
      <c r="E11" s="9">
        <v>2008</v>
      </c>
      <c r="F11" s="9">
        <v>2009</v>
      </c>
      <c r="G11" s="10">
        <v>2010</v>
      </c>
      <c r="H11" s="10">
        <v>2011</v>
      </c>
      <c r="I11" s="10">
        <v>2012</v>
      </c>
      <c r="J11" s="10">
        <v>2013</v>
      </c>
      <c r="K11" s="10">
        <v>2014</v>
      </c>
      <c r="L11" s="10">
        <v>2015</v>
      </c>
      <c r="M11" s="10">
        <v>2016</v>
      </c>
      <c r="N11" s="10">
        <v>2017</v>
      </c>
      <c r="O11" s="10">
        <v>2018</v>
      </c>
      <c r="P11" s="10">
        <v>2019</v>
      </c>
      <c r="R11" s="55"/>
      <c r="S11" s="55"/>
      <c r="T11" s="55"/>
      <c r="U11" s="55"/>
      <c r="V11" s="55"/>
      <c r="W11" s="55"/>
    </row>
    <row r="12" spans="1:23" x14ac:dyDescent="0.25">
      <c r="A12" t="s">
        <v>28</v>
      </c>
      <c r="B12" s="39">
        <v>120</v>
      </c>
      <c r="C12" s="39">
        <v>126</v>
      </c>
      <c r="D12" s="39">
        <v>140</v>
      </c>
      <c r="E12" s="39">
        <v>129</v>
      </c>
      <c r="F12" s="39">
        <v>152</v>
      </c>
      <c r="G12" s="39">
        <v>158</v>
      </c>
      <c r="H12" s="39">
        <v>165</v>
      </c>
      <c r="I12" s="39">
        <v>154</v>
      </c>
      <c r="J12" s="39">
        <v>155</v>
      </c>
      <c r="K12" s="39">
        <v>143</v>
      </c>
      <c r="L12" s="39">
        <v>180</v>
      </c>
      <c r="M12" s="39">
        <v>171</v>
      </c>
      <c r="N12" s="39">
        <v>171</v>
      </c>
      <c r="O12" s="56">
        <v>172</v>
      </c>
      <c r="P12" s="55">
        <v>147</v>
      </c>
      <c r="R12" s="55"/>
      <c r="S12" s="55"/>
      <c r="T12" s="55"/>
      <c r="U12" s="55"/>
      <c r="V12" s="55"/>
      <c r="W12" s="55"/>
    </row>
    <row r="13" spans="1:23" x14ac:dyDescent="0.25">
      <c r="A13" t="s">
        <v>29</v>
      </c>
      <c r="B13" s="39">
        <v>220</v>
      </c>
      <c r="C13" s="39">
        <v>228</v>
      </c>
      <c r="D13" s="39">
        <v>225</v>
      </c>
      <c r="E13" s="39">
        <v>250</v>
      </c>
      <c r="F13" s="39">
        <v>222</v>
      </c>
      <c r="G13" s="39">
        <v>276</v>
      </c>
      <c r="H13" s="39">
        <v>226</v>
      </c>
      <c r="I13" s="39">
        <v>238</v>
      </c>
      <c r="J13" s="39">
        <v>279</v>
      </c>
      <c r="K13" s="39">
        <v>240</v>
      </c>
      <c r="L13" s="39">
        <v>273</v>
      </c>
      <c r="M13" s="39">
        <v>279</v>
      </c>
      <c r="N13" s="39">
        <v>328</v>
      </c>
      <c r="O13" s="56">
        <v>281</v>
      </c>
      <c r="P13" s="55">
        <v>278</v>
      </c>
      <c r="S13" s="55"/>
      <c r="T13" s="55"/>
      <c r="U13" s="55"/>
      <c r="V13" s="55"/>
      <c r="W13" s="55"/>
    </row>
    <row r="14" spans="1:23" x14ac:dyDescent="0.25">
      <c r="A14" t="s">
        <v>30</v>
      </c>
      <c r="B14" s="39">
        <v>149</v>
      </c>
      <c r="C14" s="39">
        <v>155</v>
      </c>
      <c r="D14" s="39">
        <v>193</v>
      </c>
      <c r="E14" s="39">
        <v>164</v>
      </c>
      <c r="F14" s="39">
        <v>173</v>
      </c>
      <c r="G14" s="39">
        <v>167</v>
      </c>
      <c r="H14" s="39">
        <v>164</v>
      </c>
      <c r="I14" s="39">
        <v>163</v>
      </c>
      <c r="J14" s="39">
        <v>203</v>
      </c>
      <c r="K14" s="39">
        <v>183</v>
      </c>
      <c r="L14" s="39">
        <v>192</v>
      </c>
      <c r="M14" s="39">
        <v>216</v>
      </c>
      <c r="N14" s="39">
        <v>220</v>
      </c>
      <c r="O14" s="56">
        <v>198</v>
      </c>
      <c r="P14" s="55">
        <v>196</v>
      </c>
      <c r="S14" s="55"/>
      <c r="T14" s="55"/>
      <c r="U14" s="55"/>
      <c r="V14" s="55"/>
      <c r="W14" s="55"/>
    </row>
    <row r="15" spans="1:23" x14ac:dyDescent="0.25">
      <c r="A15" t="s">
        <v>31</v>
      </c>
      <c r="B15" s="39">
        <v>83</v>
      </c>
      <c r="C15" s="39">
        <v>101</v>
      </c>
      <c r="D15" s="39">
        <v>102</v>
      </c>
      <c r="E15" s="39">
        <v>112</v>
      </c>
      <c r="F15" s="39">
        <v>107</v>
      </c>
      <c r="G15" s="39">
        <v>126</v>
      </c>
      <c r="H15" s="39">
        <v>118</v>
      </c>
      <c r="I15" s="39">
        <v>101</v>
      </c>
      <c r="J15" s="39">
        <v>124</v>
      </c>
      <c r="K15" s="39">
        <v>113</v>
      </c>
      <c r="L15" s="39">
        <v>143</v>
      </c>
      <c r="M15" s="39">
        <v>122</v>
      </c>
      <c r="N15" s="39">
        <v>129</v>
      </c>
      <c r="O15" s="56">
        <v>149</v>
      </c>
      <c r="P15" s="55">
        <v>125</v>
      </c>
    </row>
    <row r="16" spans="1:23" x14ac:dyDescent="0.25">
      <c r="A16" s="2" t="s">
        <v>32</v>
      </c>
      <c r="B16" s="39">
        <v>67</v>
      </c>
      <c r="C16" s="39">
        <v>57</v>
      </c>
      <c r="D16" s="39">
        <v>64</v>
      </c>
      <c r="E16" s="39">
        <v>82</v>
      </c>
      <c r="F16" s="39">
        <v>70</v>
      </c>
      <c r="G16" s="39">
        <v>65</v>
      </c>
      <c r="H16" s="39">
        <v>64</v>
      </c>
      <c r="I16" s="39">
        <v>78</v>
      </c>
      <c r="J16" s="39">
        <v>92</v>
      </c>
      <c r="K16" s="39">
        <v>87</v>
      </c>
      <c r="L16" s="39">
        <v>85</v>
      </c>
      <c r="M16" s="39">
        <v>76</v>
      </c>
      <c r="N16" s="39">
        <v>70</v>
      </c>
      <c r="O16" s="56">
        <v>87</v>
      </c>
      <c r="P16" s="55">
        <v>98</v>
      </c>
    </row>
    <row r="17" spans="1:16" x14ac:dyDescent="0.25">
      <c r="A17" s="1" t="s">
        <v>37</v>
      </c>
      <c r="B17" s="27">
        <f>SUM(B12:B16)</f>
        <v>639</v>
      </c>
      <c r="C17" s="27">
        <f t="shared" ref="C17:P17" si="0">SUM(C12:C16)</f>
        <v>667</v>
      </c>
      <c r="D17" s="27">
        <f t="shared" si="0"/>
        <v>724</v>
      </c>
      <c r="E17" s="27">
        <f t="shared" si="0"/>
        <v>737</v>
      </c>
      <c r="F17" s="27">
        <f t="shared" si="0"/>
        <v>724</v>
      </c>
      <c r="G17" s="27">
        <f t="shared" si="0"/>
        <v>792</v>
      </c>
      <c r="H17" s="27">
        <f t="shared" si="0"/>
        <v>737</v>
      </c>
      <c r="I17" s="27">
        <f t="shared" si="0"/>
        <v>734</v>
      </c>
      <c r="J17" s="27">
        <f t="shared" si="0"/>
        <v>853</v>
      </c>
      <c r="K17" s="27">
        <f t="shared" si="0"/>
        <v>766</v>
      </c>
      <c r="L17" s="27">
        <f t="shared" si="0"/>
        <v>873</v>
      </c>
      <c r="M17" s="27">
        <f t="shared" si="0"/>
        <v>864</v>
      </c>
      <c r="N17" s="27">
        <f t="shared" si="0"/>
        <v>918</v>
      </c>
      <c r="O17" s="27">
        <f t="shared" si="0"/>
        <v>887</v>
      </c>
      <c r="P17" s="27">
        <f t="shared" si="0"/>
        <v>844</v>
      </c>
    </row>
    <row r="19" spans="1:16" s="48" customFormat="1" ht="22.5" customHeight="1" x14ac:dyDescent="0.25">
      <c r="O19" s="40"/>
    </row>
    <row r="20" spans="1:16" ht="27" customHeight="1" x14ac:dyDescent="0.25">
      <c r="A20" s="61" t="s">
        <v>74</v>
      </c>
      <c r="B20" s="62"/>
      <c r="C20" s="62"/>
      <c r="D20" s="62"/>
      <c r="E20" s="62"/>
      <c r="F20" s="62"/>
      <c r="G20" s="62"/>
      <c r="H20" s="62"/>
    </row>
    <row r="21" spans="1:16" x14ac:dyDescent="0.25">
      <c r="A21" s="62"/>
      <c r="B21" s="62"/>
      <c r="C21" s="62"/>
      <c r="D21" s="62"/>
      <c r="E21" s="62"/>
      <c r="F21" s="62"/>
      <c r="G21" s="62"/>
      <c r="H21" s="62"/>
    </row>
    <row r="22" spans="1:16" x14ac:dyDescent="0.25">
      <c r="A22" s="62"/>
      <c r="B22" s="62"/>
      <c r="C22" s="62"/>
      <c r="D22" s="62"/>
      <c r="E22" s="62"/>
      <c r="F22" s="62"/>
      <c r="G22" s="62"/>
      <c r="H22" s="62"/>
    </row>
    <row r="23" spans="1:16" x14ac:dyDescent="0.25">
      <c r="A23" s="62"/>
      <c r="B23" s="62"/>
      <c r="C23" s="62"/>
      <c r="D23" s="62"/>
      <c r="E23" s="62"/>
      <c r="F23" s="62"/>
      <c r="G23" s="62"/>
      <c r="H23" s="62"/>
    </row>
    <row r="24" spans="1:16" ht="28.5" customHeight="1" x14ac:dyDescent="0.25">
      <c r="A24" s="62"/>
      <c r="B24" s="62"/>
      <c r="C24" s="62"/>
      <c r="D24" s="62"/>
      <c r="E24" s="62"/>
      <c r="F24" s="62"/>
      <c r="G24" s="62"/>
      <c r="H24" s="62"/>
    </row>
  </sheetData>
  <mergeCells count="4">
    <mergeCell ref="A20:H24"/>
    <mergeCell ref="A1:I1"/>
    <mergeCell ref="A10:I10"/>
    <mergeCell ref="T8:W8"/>
  </mergeCells>
  <phoneticPr fontId="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5"/>
  <sheetViews>
    <sheetView workbookViewId="0">
      <selection activeCell="A18" sqref="A18:I18"/>
    </sheetView>
  </sheetViews>
  <sheetFormatPr defaultRowHeight="15" x14ac:dyDescent="0.25"/>
  <cols>
    <col min="1" max="1" width="11.7109375" customWidth="1"/>
    <col min="10" max="10" width="10.140625" bestFit="1" customWidth="1"/>
    <col min="12" max="12" width="10.140625" bestFit="1" customWidth="1"/>
    <col min="15" max="15" width="9.140625" style="40"/>
  </cols>
  <sheetData>
    <row r="1" spans="1:16" x14ac:dyDescent="0.25">
      <c r="A1" s="66" t="s">
        <v>76</v>
      </c>
      <c r="B1" s="73"/>
      <c r="C1" s="73"/>
      <c r="D1" s="73"/>
      <c r="E1" s="73"/>
      <c r="F1" s="73"/>
      <c r="G1" s="73"/>
      <c r="H1" s="73"/>
      <c r="I1" s="73"/>
    </row>
    <row r="2" spans="1:16" x14ac:dyDescent="0.25">
      <c r="A2" s="2"/>
      <c r="B2" s="9">
        <v>2005</v>
      </c>
      <c r="C2" s="9">
        <v>2006</v>
      </c>
      <c r="D2" s="9">
        <v>2007</v>
      </c>
      <c r="E2" s="9">
        <v>2008</v>
      </c>
      <c r="F2" s="9">
        <v>2009</v>
      </c>
      <c r="G2" s="10">
        <v>2010</v>
      </c>
      <c r="H2" s="10">
        <v>2011</v>
      </c>
      <c r="I2" s="10">
        <v>2012</v>
      </c>
      <c r="J2" s="10">
        <v>2013</v>
      </c>
      <c r="K2" s="10">
        <v>2014</v>
      </c>
      <c r="L2" s="10">
        <v>2015</v>
      </c>
      <c r="M2" s="10">
        <v>2016</v>
      </c>
      <c r="N2" s="10">
        <v>2017</v>
      </c>
      <c r="O2" s="10">
        <v>2018</v>
      </c>
      <c r="P2" s="10">
        <v>2019</v>
      </c>
    </row>
    <row r="3" spans="1:16" x14ac:dyDescent="0.25">
      <c r="A3" t="s">
        <v>33</v>
      </c>
      <c r="B3" s="41">
        <v>301</v>
      </c>
      <c r="C3" s="41">
        <v>299</v>
      </c>
      <c r="D3" s="41">
        <v>335</v>
      </c>
      <c r="E3" s="41">
        <v>343</v>
      </c>
      <c r="F3" s="41">
        <v>344</v>
      </c>
      <c r="G3" s="41">
        <v>377</v>
      </c>
      <c r="H3" s="41">
        <v>349</v>
      </c>
      <c r="I3" s="41">
        <v>346</v>
      </c>
      <c r="J3" s="41">
        <v>436</v>
      </c>
      <c r="K3" s="41">
        <v>352</v>
      </c>
      <c r="L3" s="41">
        <v>422</v>
      </c>
      <c r="M3" s="41">
        <v>455</v>
      </c>
      <c r="N3" s="41">
        <v>432</v>
      </c>
      <c r="O3" s="56">
        <v>420</v>
      </c>
      <c r="P3" s="56">
        <v>427</v>
      </c>
    </row>
    <row r="4" spans="1:16" x14ac:dyDescent="0.25">
      <c r="A4" t="s">
        <v>34</v>
      </c>
      <c r="B4" s="41">
        <v>152</v>
      </c>
      <c r="C4" s="41">
        <v>146</v>
      </c>
      <c r="D4" s="41">
        <v>151</v>
      </c>
      <c r="E4" s="41">
        <v>157</v>
      </c>
      <c r="F4" s="41">
        <v>155</v>
      </c>
      <c r="G4" s="41">
        <v>150</v>
      </c>
      <c r="H4" s="41">
        <v>128</v>
      </c>
      <c r="I4" s="41">
        <v>128</v>
      </c>
      <c r="J4" s="41">
        <v>147</v>
      </c>
      <c r="K4" s="41">
        <v>142</v>
      </c>
      <c r="L4" s="41">
        <v>157</v>
      </c>
      <c r="M4" s="41">
        <v>134</v>
      </c>
      <c r="N4" s="41">
        <v>138</v>
      </c>
      <c r="O4" s="56">
        <v>132</v>
      </c>
      <c r="P4" s="56">
        <v>119</v>
      </c>
    </row>
    <row r="5" spans="1:16" x14ac:dyDescent="0.25">
      <c r="A5" t="s">
        <v>36</v>
      </c>
      <c r="B5" s="41">
        <v>139</v>
      </c>
      <c r="C5" s="41">
        <v>155</v>
      </c>
      <c r="D5" s="41">
        <v>187</v>
      </c>
      <c r="E5" s="41">
        <v>173</v>
      </c>
      <c r="F5" s="41">
        <v>176</v>
      </c>
      <c r="G5" s="41">
        <v>195</v>
      </c>
      <c r="H5" s="41">
        <v>200</v>
      </c>
      <c r="I5" s="41">
        <v>198</v>
      </c>
      <c r="J5" s="41">
        <v>208</v>
      </c>
      <c r="K5" s="41">
        <v>215</v>
      </c>
      <c r="L5" s="41">
        <v>225</v>
      </c>
      <c r="M5" s="41">
        <v>204</v>
      </c>
      <c r="N5" s="41">
        <v>270</v>
      </c>
      <c r="O5" s="56">
        <v>279</v>
      </c>
      <c r="P5" s="56">
        <v>230</v>
      </c>
    </row>
    <row r="6" spans="1:16" x14ac:dyDescent="0.25">
      <c r="A6" s="46" t="s">
        <v>48</v>
      </c>
      <c r="B6" s="45">
        <v>47</v>
      </c>
      <c r="C6" s="45">
        <v>68</v>
      </c>
      <c r="D6" s="45">
        <v>51</v>
      </c>
      <c r="E6" s="45">
        <v>64</v>
      </c>
      <c r="F6" s="45">
        <v>49</v>
      </c>
      <c r="G6" s="45">
        <v>70</v>
      </c>
      <c r="H6" s="45">
        <v>60</v>
      </c>
      <c r="I6" s="45">
        <v>62</v>
      </c>
      <c r="J6" s="25">
        <v>62</v>
      </c>
      <c r="K6" s="28">
        <v>58</v>
      </c>
      <c r="L6" s="31">
        <v>70</v>
      </c>
      <c r="M6" s="31">
        <v>71</v>
      </c>
      <c r="N6" s="32">
        <v>78</v>
      </c>
      <c r="O6" s="56">
        <v>56</v>
      </c>
      <c r="P6" s="56">
        <v>69</v>
      </c>
    </row>
    <row r="7" spans="1:16" x14ac:dyDescent="0.25">
      <c r="A7" s="52" t="s">
        <v>35</v>
      </c>
      <c r="B7" s="27">
        <v>639</v>
      </c>
      <c r="C7" s="27">
        <v>668</v>
      </c>
      <c r="D7" s="27">
        <v>724</v>
      </c>
      <c r="E7" s="27">
        <v>737</v>
      </c>
      <c r="F7" s="27">
        <v>724</v>
      </c>
      <c r="G7" s="27">
        <v>792</v>
      </c>
      <c r="H7" s="27">
        <v>737</v>
      </c>
      <c r="I7" s="27">
        <v>734</v>
      </c>
      <c r="J7" s="27">
        <v>853</v>
      </c>
      <c r="K7" s="27">
        <v>767</v>
      </c>
      <c r="L7" s="27">
        <v>874</v>
      </c>
      <c r="M7" s="27">
        <v>864</v>
      </c>
      <c r="N7" s="27">
        <v>918</v>
      </c>
      <c r="O7" s="27">
        <v>887</v>
      </c>
      <c r="P7" s="27">
        <v>845</v>
      </c>
    </row>
    <row r="8" spans="1:16" x14ac:dyDescent="0.25">
      <c r="C8" s="40"/>
      <c r="D8" s="40"/>
      <c r="E8" s="40"/>
      <c r="F8" s="40"/>
      <c r="G8" s="40"/>
      <c r="H8" s="40"/>
      <c r="I8" s="40"/>
      <c r="J8" s="40"/>
      <c r="K8" s="40"/>
      <c r="L8" s="40"/>
      <c r="M8" s="40"/>
      <c r="N8" s="40"/>
    </row>
    <row r="9" spans="1:16" x14ac:dyDescent="0.25">
      <c r="A9" s="66" t="s">
        <v>75</v>
      </c>
      <c r="B9" s="73"/>
      <c r="C9" s="73"/>
      <c r="D9" s="73"/>
      <c r="E9" s="73"/>
      <c r="F9" s="73"/>
      <c r="G9" s="73"/>
      <c r="H9" s="73"/>
      <c r="I9" s="73"/>
    </row>
    <row r="10" spans="1:16" x14ac:dyDescent="0.25">
      <c r="A10" s="2"/>
      <c r="B10" s="9">
        <v>2005</v>
      </c>
      <c r="C10" s="9">
        <v>2006</v>
      </c>
      <c r="D10" s="9">
        <v>2007</v>
      </c>
      <c r="E10" s="9">
        <v>2008</v>
      </c>
      <c r="F10" s="9">
        <v>2009</v>
      </c>
      <c r="G10" s="10">
        <v>2010</v>
      </c>
      <c r="H10" s="10">
        <v>2011</v>
      </c>
      <c r="I10" s="10">
        <v>2012</v>
      </c>
      <c r="J10" s="10">
        <v>2013</v>
      </c>
      <c r="K10" s="10">
        <v>2014</v>
      </c>
      <c r="L10" s="10">
        <v>2015</v>
      </c>
      <c r="M10" s="10">
        <v>2016</v>
      </c>
      <c r="N10" s="10">
        <v>2017</v>
      </c>
      <c r="O10" s="10">
        <v>2018</v>
      </c>
      <c r="P10" s="10">
        <v>2019</v>
      </c>
    </row>
    <row r="11" spans="1:16" x14ac:dyDescent="0.25">
      <c r="A11" t="s">
        <v>33</v>
      </c>
      <c r="B11" s="6">
        <f>B3/$B$7</f>
        <v>0.47104851330203446</v>
      </c>
      <c r="C11" s="6">
        <f>C3/$C$7</f>
        <v>0.44760479041916168</v>
      </c>
      <c r="D11" s="6">
        <f>D3/$D$7</f>
        <v>0.462707182320442</v>
      </c>
      <c r="E11" s="6">
        <f>E3/$E$7</f>
        <v>0.46540027137042062</v>
      </c>
      <c r="F11" s="6">
        <f>F3/$F$7</f>
        <v>0.47513812154696133</v>
      </c>
      <c r="G11" s="6">
        <f>G3/$G$7</f>
        <v>0.47601010101010099</v>
      </c>
      <c r="H11" s="6">
        <f>H3/$H$7</f>
        <v>0.47354138398914519</v>
      </c>
      <c r="I11" s="6">
        <f>I3/$I$7</f>
        <v>0.47138964577656678</v>
      </c>
      <c r="J11" s="6">
        <f>J3/$J$7</f>
        <v>0.51113716295427902</v>
      </c>
      <c r="K11" s="6">
        <f>K3/$K$7</f>
        <v>0.45893089960886568</v>
      </c>
      <c r="L11" s="6">
        <f>L3/$L$7</f>
        <v>0.48283752860411899</v>
      </c>
      <c r="M11" s="6">
        <f>M3/$M$7</f>
        <v>0.52662037037037035</v>
      </c>
      <c r="N11" s="6">
        <f>N3/$N$7</f>
        <v>0.47058823529411764</v>
      </c>
      <c r="O11" s="6">
        <f t="shared" ref="O11:P11" si="0">O3/$N$7</f>
        <v>0.45751633986928103</v>
      </c>
      <c r="P11" s="6">
        <f t="shared" si="0"/>
        <v>0.46514161220043571</v>
      </c>
    </row>
    <row r="12" spans="1:16" x14ac:dyDescent="0.25">
      <c r="A12" t="s">
        <v>34</v>
      </c>
      <c r="B12" s="6">
        <f>B4/$B$7</f>
        <v>0.23787167449139279</v>
      </c>
      <c r="C12" s="6">
        <f>C4/$C$7</f>
        <v>0.21856287425149701</v>
      </c>
      <c r="D12" s="6">
        <f t="shared" ref="D12:D14" si="1">D4/$D$7</f>
        <v>0.2085635359116022</v>
      </c>
      <c r="E12" s="6">
        <f>E4/$E$7</f>
        <v>0.2130257801899593</v>
      </c>
      <c r="F12" s="6">
        <f t="shared" ref="F12:F13" si="2">F4/$F$7</f>
        <v>0.21408839779005526</v>
      </c>
      <c r="G12" s="6">
        <f t="shared" ref="G12:G13" si="3">G4/$G$7</f>
        <v>0.18939393939393939</v>
      </c>
      <c r="H12" s="6">
        <f t="shared" ref="H12:H13" si="4">H4/$H$7</f>
        <v>0.17367706919945725</v>
      </c>
      <c r="I12" s="6">
        <f t="shared" ref="I12:I14" si="5">I4/$I$7</f>
        <v>0.17438692098092642</v>
      </c>
      <c r="J12" s="6">
        <f>J4/$J$7</f>
        <v>0.17233294255568582</v>
      </c>
      <c r="K12" s="6">
        <f>K4/$K$7</f>
        <v>0.18513689700130379</v>
      </c>
      <c r="L12" s="6">
        <f>L4/$L$7</f>
        <v>0.17963386727688788</v>
      </c>
      <c r="M12" s="6">
        <f>M4/$M$7</f>
        <v>0.15509259259259259</v>
      </c>
      <c r="N12" s="6">
        <f t="shared" ref="N12:P14" si="6">N4/$N$7</f>
        <v>0.15032679738562091</v>
      </c>
      <c r="O12" s="6">
        <f t="shared" si="6"/>
        <v>0.1437908496732026</v>
      </c>
      <c r="P12" s="6">
        <f t="shared" si="6"/>
        <v>0.12962962962962962</v>
      </c>
    </row>
    <row r="13" spans="1:16" x14ac:dyDescent="0.25">
      <c r="A13" t="s">
        <v>36</v>
      </c>
      <c r="B13" s="6">
        <f>B5/$B$7</f>
        <v>0.21752738654147105</v>
      </c>
      <c r="C13" s="6">
        <f t="shared" ref="C13:C14" si="7">C5/$C$7</f>
        <v>0.23203592814371257</v>
      </c>
      <c r="D13" s="6">
        <f t="shared" si="1"/>
        <v>0.25828729281767954</v>
      </c>
      <c r="E13" s="6">
        <f>E5/$E$7</f>
        <v>0.23473541383989144</v>
      </c>
      <c r="F13" s="6">
        <f t="shared" si="2"/>
        <v>0.24309392265193369</v>
      </c>
      <c r="G13" s="6">
        <f t="shared" si="3"/>
        <v>0.24621212121212122</v>
      </c>
      <c r="H13" s="6">
        <f t="shared" si="4"/>
        <v>0.27137042062415195</v>
      </c>
      <c r="I13" s="6">
        <f t="shared" si="5"/>
        <v>0.26975476839237056</v>
      </c>
      <c r="J13" s="6">
        <f>J5/$J$7</f>
        <v>0.24384525205158264</v>
      </c>
      <c r="K13" s="6">
        <f>K5/$K$7</f>
        <v>0.28031290743155152</v>
      </c>
      <c r="L13" s="6">
        <f>L5/$L$7</f>
        <v>0.25743707093821511</v>
      </c>
      <c r="M13" s="6">
        <f t="shared" ref="M13" si="8">M5/$M$7</f>
        <v>0.2361111111111111</v>
      </c>
      <c r="N13" s="6">
        <f t="shared" si="6"/>
        <v>0.29411764705882354</v>
      </c>
      <c r="O13" s="6">
        <f t="shared" ref="O13:P13" si="9">O5/$N$7</f>
        <v>0.30392156862745096</v>
      </c>
      <c r="P13" s="6">
        <f t="shared" si="9"/>
        <v>0.25054466230936817</v>
      </c>
    </row>
    <row r="14" spans="1:16" x14ac:dyDescent="0.25">
      <c r="A14" s="46" t="s">
        <v>48</v>
      </c>
      <c r="B14" s="6">
        <f>B6/$B$7</f>
        <v>7.3552425665101728E-2</v>
      </c>
      <c r="C14" s="6">
        <f t="shared" si="7"/>
        <v>0.10179640718562874</v>
      </c>
      <c r="D14" s="6">
        <f t="shared" si="1"/>
        <v>7.0441988950276244E-2</v>
      </c>
      <c r="E14" s="6">
        <f>E6/$E$7</f>
        <v>8.6838534599728623E-2</v>
      </c>
      <c r="F14" s="6">
        <f>F6/$F$7</f>
        <v>6.7679558011049717E-2</v>
      </c>
      <c r="G14" s="6">
        <f>G6/$G$7</f>
        <v>8.8383838383838384E-2</v>
      </c>
      <c r="H14" s="6">
        <f>H6/$H$7</f>
        <v>8.1411126187245594E-2</v>
      </c>
      <c r="I14" s="6">
        <f t="shared" si="5"/>
        <v>8.4468664850136238E-2</v>
      </c>
      <c r="J14" s="6">
        <f>J6/$J$7</f>
        <v>7.2684642438452518E-2</v>
      </c>
      <c r="K14" s="6">
        <f>K6/$K$7</f>
        <v>7.5619295958279015E-2</v>
      </c>
      <c r="L14" s="6">
        <f>L6/$L$7</f>
        <v>8.0091533180778038E-2</v>
      </c>
      <c r="M14" s="6">
        <f>M6/$M$7</f>
        <v>8.217592592592593E-2</v>
      </c>
      <c r="N14" s="6">
        <f t="shared" si="6"/>
        <v>8.4967320261437912E-2</v>
      </c>
      <c r="O14" s="6">
        <f t="shared" ref="O14:P14" si="10">O6/$N$7</f>
        <v>6.1002178649237473E-2</v>
      </c>
      <c r="P14" s="6">
        <f t="shared" si="10"/>
        <v>7.5163398692810454E-2</v>
      </c>
    </row>
    <row r="15" spans="1:16" x14ac:dyDescent="0.25">
      <c r="A15" s="1"/>
      <c r="B15" s="14"/>
      <c r="C15" s="14"/>
      <c r="D15" s="14"/>
      <c r="E15" s="14"/>
      <c r="F15" s="14"/>
      <c r="G15" s="11"/>
      <c r="H15" s="14"/>
      <c r="I15" s="14"/>
    </row>
    <row r="16" spans="1:16" ht="32.25" customHeight="1" x14ac:dyDescent="0.25">
      <c r="A16" s="72" t="s">
        <v>49</v>
      </c>
      <c r="B16" s="62"/>
      <c r="C16" s="62"/>
      <c r="D16" s="62"/>
      <c r="E16" s="62"/>
      <c r="F16" s="62"/>
      <c r="G16" s="62"/>
      <c r="H16" s="62"/>
      <c r="I16" s="62"/>
    </row>
    <row r="17" spans="1:9" ht="18.75" customHeight="1" x14ac:dyDescent="0.25"/>
    <row r="18" spans="1:9" ht="82.5" customHeight="1" x14ac:dyDescent="0.25">
      <c r="A18" s="61" t="s">
        <v>77</v>
      </c>
      <c r="B18" s="62"/>
      <c r="C18" s="62"/>
      <c r="D18" s="62"/>
      <c r="E18" s="62"/>
      <c r="F18" s="62"/>
      <c r="G18" s="62"/>
      <c r="H18" s="62"/>
      <c r="I18" s="62"/>
    </row>
    <row r="21" spans="1:9" x14ac:dyDescent="0.25">
      <c r="B21" s="15"/>
      <c r="C21" s="15"/>
      <c r="D21" s="15"/>
      <c r="E21" s="15"/>
      <c r="F21" s="15"/>
      <c r="G21" s="15"/>
      <c r="H21" s="15"/>
    </row>
    <row r="22" spans="1:9" x14ac:dyDescent="0.25">
      <c r="A22" s="15"/>
      <c r="B22" s="15"/>
      <c r="C22" s="15"/>
      <c r="D22" s="15"/>
      <c r="E22" s="15"/>
      <c r="F22" s="15"/>
      <c r="G22" s="15"/>
      <c r="H22" s="15"/>
    </row>
    <row r="23" spans="1:9" x14ac:dyDescent="0.25">
      <c r="A23" s="15"/>
      <c r="B23" s="15"/>
      <c r="C23" s="15"/>
      <c r="D23" s="15"/>
      <c r="E23" s="15"/>
      <c r="F23" s="15"/>
      <c r="G23" s="15"/>
      <c r="H23" s="15"/>
    </row>
    <row r="24" spans="1:9" x14ac:dyDescent="0.25">
      <c r="A24" s="15"/>
      <c r="B24" s="15"/>
      <c r="C24" s="15"/>
      <c r="D24" s="15"/>
      <c r="E24" s="15"/>
      <c r="F24" s="15"/>
      <c r="G24" s="15"/>
      <c r="H24" s="15"/>
    </row>
    <row r="25" spans="1:9" x14ac:dyDescent="0.25">
      <c r="A25" s="15"/>
      <c r="B25" s="15"/>
      <c r="C25" s="15"/>
      <c r="D25" s="15"/>
      <c r="E25" s="15"/>
      <c r="F25" s="15"/>
      <c r="G25" s="15"/>
      <c r="H25" s="15"/>
    </row>
  </sheetData>
  <mergeCells count="4">
    <mergeCell ref="A9:I9"/>
    <mergeCell ref="A1:I1"/>
    <mergeCell ref="A18:I18"/>
    <mergeCell ref="A16:I16"/>
  </mergeCells>
  <phoneticPr fontId="0"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Overall</vt:lpstr>
      <vt:lpstr>Age</vt:lpstr>
      <vt:lpstr>Sex</vt:lpstr>
      <vt:lpstr>Race Ethnicity</vt:lpstr>
      <vt:lpstr>Region</vt:lpstr>
      <vt:lpstr>Means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Schlotthauer, Amy</dc:creator>
  <cp:lastModifiedBy>Cara Hansen</cp:lastModifiedBy>
  <cp:lastPrinted>2012-03-12T15:47:10Z</cp:lastPrinted>
  <dcterms:created xsi:type="dcterms:W3CDTF">2011-04-14T16:24:08Z</dcterms:created>
  <dcterms:modified xsi:type="dcterms:W3CDTF">2021-05-26T17:15:11Z</dcterms:modified>
</cp:coreProperties>
</file>