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eah R\P&amp;E\PSW\"/>
    </mc:Choice>
  </mc:AlternateContent>
  <bookViews>
    <workbookView xWindow="360" yWindow="90" windowWidth="11340" windowHeight="6225"/>
  </bookViews>
  <sheets>
    <sheet name="Overall" sheetId="8" r:id="rId1"/>
    <sheet name="Age" sheetId="1" r:id="rId2"/>
    <sheet name="Sex" sheetId="2" r:id="rId3"/>
    <sheet name="Race Ethnicity" sheetId="3" r:id="rId4"/>
    <sheet name="Region" sheetId="4" r:id="rId5"/>
    <sheet name="Means" sheetId="5" r:id="rId6"/>
  </sheets>
  <calcPr calcId="152511"/>
</workbook>
</file>

<file path=xl/calcChain.xml><?xml version="1.0" encoding="utf-8"?>
<calcChain xmlns="http://schemas.openxmlformats.org/spreadsheetml/2006/main">
  <c r="L7" i="5" l="1"/>
  <c r="M7" i="5"/>
  <c r="M17" i="4"/>
  <c r="M31" i="3"/>
  <c r="M17" i="3"/>
  <c r="M10" i="2"/>
  <c r="L17" i="4" l="1"/>
  <c r="L31" i="3"/>
  <c r="L17" i="3"/>
  <c r="J7" i="5" l="1"/>
  <c r="K17" i="4" l="1"/>
  <c r="K31" i="3"/>
  <c r="K17" i="3"/>
  <c r="I14" i="5" l="1"/>
  <c r="I13" i="5"/>
  <c r="I12" i="5"/>
  <c r="I11" i="5"/>
  <c r="I7" i="5"/>
  <c r="C17" i="4"/>
  <c r="D17" i="4"/>
  <c r="E17" i="4"/>
  <c r="F17" i="4"/>
  <c r="G17" i="4"/>
  <c r="H17" i="4"/>
  <c r="I17" i="4"/>
  <c r="B17" i="4"/>
  <c r="I31" i="3"/>
  <c r="G31" i="3"/>
  <c r="F31" i="3"/>
  <c r="E31" i="3"/>
  <c r="D31" i="3"/>
  <c r="C31" i="3"/>
  <c r="B31" i="3"/>
  <c r="H14" i="5"/>
  <c r="H13" i="5"/>
  <c r="H12" i="5"/>
  <c r="H11" i="5"/>
  <c r="G14" i="5"/>
  <c r="G13" i="5"/>
  <c r="G12" i="5"/>
  <c r="G11" i="5"/>
  <c r="G17" i="3"/>
  <c r="C10" i="2"/>
  <c r="D10" i="2"/>
  <c r="E10" i="2"/>
  <c r="F10" i="2"/>
  <c r="B10" i="2"/>
  <c r="C17" i="3"/>
  <c r="D17" i="3"/>
  <c r="E17" i="3"/>
  <c r="F17" i="3"/>
  <c r="B17" i="3"/>
  <c r="F13" i="5"/>
  <c r="F12" i="5"/>
  <c r="F11" i="5"/>
  <c r="E13" i="5"/>
  <c r="E12" i="5"/>
  <c r="E11" i="5"/>
  <c r="D14" i="5"/>
  <c r="D13" i="5"/>
  <c r="D12" i="5"/>
  <c r="D11" i="5"/>
  <c r="C13" i="5"/>
  <c r="C12" i="5"/>
  <c r="C11" i="5"/>
  <c r="B13" i="5"/>
  <c r="B12" i="5"/>
  <c r="B11" i="5"/>
  <c r="C6" i="5"/>
  <c r="C14" i="5" s="1"/>
  <c r="D6" i="5"/>
  <c r="E6" i="5"/>
  <c r="E14" i="5" s="1"/>
  <c r="F6" i="5"/>
  <c r="F14" i="5" s="1"/>
  <c r="B6" i="5"/>
  <c r="B14" i="5" s="1"/>
  <c r="F58" i="1"/>
  <c r="E58" i="1"/>
  <c r="D58" i="1"/>
  <c r="C58" i="1"/>
  <c r="B58" i="1"/>
  <c r="C57" i="1"/>
  <c r="D57" i="1"/>
  <c r="D59" i="1" s="1"/>
  <c r="E57" i="1"/>
  <c r="F57" i="1"/>
  <c r="F59" i="1" s="1"/>
  <c r="B57" i="1"/>
  <c r="F52" i="1"/>
  <c r="C52" i="1"/>
  <c r="E52" i="1"/>
  <c r="D52" i="1"/>
  <c r="B52" i="1"/>
  <c r="C51" i="1"/>
  <c r="D51" i="1"/>
  <c r="E51" i="1"/>
  <c r="F51" i="1"/>
  <c r="F53" i="1" s="1"/>
  <c r="B51" i="1"/>
  <c r="F45" i="1"/>
  <c r="E45" i="1"/>
  <c r="D45" i="1"/>
  <c r="C45" i="1"/>
  <c r="B45" i="1"/>
  <c r="C44" i="1"/>
  <c r="D44" i="1"/>
  <c r="E44" i="1"/>
  <c r="F44" i="1"/>
  <c r="F46" i="1" s="1"/>
  <c r="B44" i="1"/>
  <c r="B46" i="1" s="1"/>
  <c r="E59" i="1" l="1"/>
  <c r="C59" i="1"/>
  <c r="E46" i="1"/>
  <c r="B59" i="1"/>
  <c r="B53" i="1"/>
  <c r="C53" i="1"/>
  <c r="C46" i="1"/>
  <c r="E53" i="1"/>
  <c r="D46" i="1"/>
  <c r="D53" i="1"/>
</calcChain>
</file>

<file path=xl/sharedStrings.xml><?xml version="1.0" encoding="utf-8"?>
<sst xmlns="http://schemas.openxmlformats.org/spreadsheetml/2006/main" count="114" uniqueCount="77">
  <si>
    <t>10-14</t>
  </si>
  <si>
    <t>15-17</t>
  </si>
  <si>
    <t>18-19</t>
  </si>
  <si>
    <t>20-24</t>
  </si>
  <si>
    <t>25-29</t>
  </si>
  <si>
    <t>30-34</t>
  </si>
  <si>
    <t>35-39</t>
  </si>
  <si>
    <t>40-44</t>
  </si>
  <si>
    <t>45-49</t>
  </si>
  <si>
    <t>50-54</t>
  </si>
  <si>
    <t>55-59</t>
  </si>
  <si>
    <t>60-64</t>
  </si>
  <si>
    <t>65-69</t>
  </si>
  <si>
    <t>70-74</t>
  </si>
  <si>
    <t>75-79</t>
  </si>
  <si>
    <t>80-84</t>
  </si>
  <si>
    <t>85+</t>
  </si>
  <si>
    <t>10-19</t>
  </si>
  <si>
    <t>Population</t>
  </si>
  <si>
    <t>Rate</t>
  </si>
  <si>
    <t>70-79</t>
  </si>
  <si>
    <t>80+</t>
  </si>
  <si>
    <t>Male</t>
  </si>
  <si>
    <t>Female</t>
  </si>
  <si>
    <t>Black</t>
  </si>
  <si>
    <t>Hispanic</t>
  </si>
  <si>
    <t>American Indian</t>
  </si>
  <si>
    <t>Asian</t>
  </si>
  <si>
    <t>Southern</t>
  </si>
  <si>
    <t>Southeastern</t>
  </si>
  <si>
    <t>Northeastern</t>
  </si>
  <si>
    <t>Western</t>
  </si>
  <si>
    <t>Northern</t>
  </si>
  <si>
    <t>Firearms</t>
  </si>
  <si>
    <t>Poisoning</t>
  </si>
  <si>
    <t>Total</t>
  </si>
  <si>
    <t>Suffocation</t>
  </si>
  <si>
    <t>TOTAL</t>
  </si>
  <si>
    <t>Wisconsin</t>
  </si>
  <si>
    <t>10-14*</t>
  </si>
  <si>
    <t>75-79*</t>
  </si>
  <si>
    <t>80-84*</t>
  </si>
  <si>
    <t>85+*</t>
  </si>
  <si>
    <t>* Denotes some rates in this age group are unstable (based on N&lt;20).  See next table "Number of suicides" for more information</t>
  </si>
  <si>
    <t>Black*</t>
  </si>
  <si>
    <t>American Indian*</t>
  </si>
  <si>
    <t>Asian*</t>
  </si>
  <si>
    <t>White</t>
  </si>
  <si>
    <t>Non-Hispanic</t>
  </si>
  <si>
    <t>* Denotes some rates in this racial group are unstable (based on N&lt;20).  See next table "Suicides by Race" for more information</t>
  </si>
  <si>
    <t>Other*</t>
  </si>
  <si>
    <t>*"Other" includes falls, drowning, fire/heat/chemical burns, cutting or piercing objects, nontraffic land transportation, other and unspecified combined.</t>
  </si>
  <si>
    <t>United States</t>
  </si>
  <si>
    <t>x</t>
  </si>
  <si>
    <t>&lt;5</t>
  </si>
  <si>
    <t>Source:  Wisconsin Interactive Statistics on Health, Injury Mortality Module. Available at: http://www.dhs.wisconsin.gov/wish/main/InjuryMortality/InjuryMortality_home.htm, Accessed April 14, 2011 (2005-2009 data).  Updated March 12, 2012 (2010 data).  Updated May 7 2013 (2011 data). Updated July 17, 2014 (2012 data) Updated May 21, 2015 (2013 data). Updated December 28, 2015 (2014 data) Updated October 31, 2016 (2015 data) Updated 12/7/17 (2016 data) National data source: WISQARS Injury Mortality Reports http://webappa.cdc.gov/sasweb/ncipc/mortrate10_us.html, Accessed 5/21/15 (2012, 2013, 2014 data), Updated 12/7/17 (2015 data)</t>
  </si>
  <si>
    <t>Annual Suicide Rate (per 100,000) by Age Group, Wisconsin, 2005-2016</t>
  </si>
  <si>
    <t>Source:  Wisconsin Interactive Statistics on Health, Injury Mortality Module. Available at: http://www.dhs.wisconsin.gov/wish/main/InjuryMortality/InjuryMortality_home.htm, Accessed April 14, 2011 (2005-2009 data).  Updated March 12, 2012 (2010 data).  Updated May 7 2013 (2011 data). Updated July 17, 2014 (2012 data).Updated May 21, 2015 (2013 data). Updated December 28, 2015 (2014 data). Updated October 31, 2016 (2015 data) Updated 12/7/17 (2016 data) Source for 2013 and 2014 data: https://www.dhs.wisconsin.gov/wish/mortality/broad-form.htm</t>
  </si>
  <si>
    <t>Number of Suicides by Age Group, Wisconsin, 2005-2016</t>
  </si>
  <si>
    <t>Suicides and Suicide Rate (per 100,000 population) for 10-19 year olds, Wisconsin, 2005-2016</t>
  </si>
  <si>
    <t>Suicides and Suicide Rate (per 100,000 population) for 70-79 year olds, Wisconsin, 2005-2016</t>
  </si>
  <si>
    <t>Suicides and Suicide Rate (per 100,000 population) for 80+ year olds, Wisconsin, 2005-2016</t>
  </si>
  <si>
    <t>Source:  Wisconsin Interactive Statistics on Health, Injury Mortality Module. Available at: http://www.dhs.wisconsin.gov/wish/main/InjuryMortality/InjuryMortality_home.htm, Accessed April 14, 2011 (2005-2009 data).  Updated March 12, 2012 (2010 data). Updated May 7, 2013 (2011 data).Updated July 17, 2014 (2012 data). Updated May 21, 2015 (2013 data). Updated December 28, 2015 (2014 data). Updated October 31, 2016 (2015 data). Updated 12/7/17 (2016 data). 2013 and 2014 data source: https://www.dhs.wisconsin.gov/wish/mortality/broad-form.htm</t>
  </si>
  <si>
    <t>Suicide Rates by Sex, Wisconsin 2005-2016</t>
  </si>
  <si>
    <t>Suicide Deaths by Sex, Wisconsin 2005-2016</t>
  </si>
  <si>
    <t>Suicide Rates by Race, Wisconsin 2005-2016</t>
  </si>
  <si>
    <t>Suicides by Race, Wisconsin 2005-2016</t>
  </si>
  <si>
    <t>Suicide Rates by Ethnicity, Wisconsin 2005-2016</t>
  </si>
  <si>
    <t>Suicides by Ethnicity, Wisconsin 2005-2016</t>
  </si>
  <si>
    <t>Source:  Wisconsin Interactive Statistics on Health, Injury Mortality Module. Available at: http://www.dhs.wisconsin.gov/wish/main/InjuryMortality/InjuryMortality_home.htm, Updated July 17, 2014. Updated May 21, 2015 (2013 data). Updated December 28, 2015 (2014 data). Updated October 31, 2016 (2015 data). Updated 12/7/17 (2016 data). Source for 2013 and 2014 data: https://www.dhs.wisconsin.gov/wish/mortality/broad-form.htm</t>
  </si>
  <si>
    <t>Suicide Rates by DHS Region, Wisconsin 2005-2016</t>
  </si>
  <si>
    <t>Suicides by DHS Region, Wisconsin 2005-2016</t>
  </si>
  <si>
    <t xml:space="preserve">Source:  Wisconsin Interactive Statistics on Health, Injury Mortality Module. Available at: http://www.dhs.wisconsin.gov/wish/main/InjuryMortality/InjuryMortality_home.htm, Accessed April 14, 2011 (2005-2009 data).  Updated March 12, 2012 (2010 data). Updated May 7, 2013 (2011 data).Updated July 17, 2014 (2012 data). Updated May 21, 2015 (2013 data). Updated December 28, 2015 (2014 data). Updated October 31,2016 (2015 data). Updated 12/7/17 (2016 data). Source for 2013 and 2014 data: https://www.dhs.wisconsin.gov/wish/mortality/broad-form.htm </t>
  </si>
  <si>
    <t>Suicides by Underlying Cause of Injury, Wisconsin, 2005-2016</t>
  </si>
  <si>
    <t>Proportion of Suicides by Underlying Cause of injury, Wisconsin, 2005-2016</t>
  </si>
  <si>
    <t>Source:  Wisconsin Interactive Statistics on Health, Injury Mortality Module. Available at: http://www.dhs.wisconsin.gov/wish/main/InjuryMortality/InjuryMortality_home.htm, Accessed April 14, 2011 (2005-2009 data).  Updated March 12, 2012 (2010 data). Updated May 7, 2013 (2011 data).Updated July 17, 2014 (2012 data). Updated December 28, 2015 (2013 data). Source for 2013 data: https://wisqars.cdc.gov:8443/nvdrs/nvdrsController.jsp Updated March 2, 2016 (2014 data). Updated 12/7/17 (2015 and 2016 data). Source for 2014 -2016 data http://www.dhs.wisconsin.gov/wish/main/InjuryMortality/InjuryMortality_home.htm</t>
  </si>
  <si>
    <t>Annual Suicide Rate (per 100,000), Wisconsin, 2005-2016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</si>
</sst>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b/>
      <sz val="11"/>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s>
  <cellStyleXfs count="1">
    <xf numFmtId="0" fontId="0" fillId="0" borderId="0"/>
  </cellStyleXfs>
  <cellXfs count="60">
    <xf numFmtId="0" fontId="0" fillId="0" borderId="0" xfId="0"/>
    <xf numFmtId="0" fontId="1" fillId="0" borderId="0" xfId="0" applyFont="1"/>
    <xf numFmtId="0" fontId="0" fillId="0" borderId="1" xfId="0" applyBorder="1"/>
    <xf numFmtId="0" fontId="1" fillId="0" borderId="1" xfId="0" applyFont="1" applyBorder="1"/>
    <xf numFmtId="0" fontId="0" fillId="0" borderId="0" xfId="0" applyAlignment="1">
      <alignment horizontal="center"/>
    </xf>
    <xf numFmtId="0" fontId="0" fillId="0" borderId="1" xfId="0" applyBorder="1" applyAlignment="1">
      <alignment horizontal="center"/>
    </xf>
    <xf numFmtId="0" fontId="1" fillId="0" borderId="0" xfId="0" applyFont="1" applyAlignment="1">
      <alignment horizontal="left"/>
    </xf>
    <xf numFmtId="165" fontId="0" fillId="0" borderId="0" xfId="0" applyNumberFormat="1" applyAlignment="1">
      <alignment horizontal="center"/>
    </xf>
    <xf numFmtId="165" fontId="0" fillId="0" borderId="1" xfId="0" applyNumberFormat="1" applyBorder="1" applyAlignment="1">
      <alignment horizontal="center"/>
    </xf>
    <xf numFmtId="164" fontId="0" fillId="0" borderId="0" xfId="0" applyNumberFormat="1" applyAlignment="1">
      <alignment horizontal="center"/>
    </xf>
    <xf numFmtId="0" fontId="1"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0" fillId="0" borderId="0" xfId="0"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xf numFmtId="0" fontId="1" fillId="0" borderId="3" xfId="0" applyFont="1" applyBorder="1"/>
    <xf numFmtId="49" fontId="0" fillId="0" borderId="2" xfId="0" applyNumberFormat="1" applyBorder="1" applyAlignment="1">
      <alignment horizontal="center"/>
    </xf>
    <xf numFmtId="164" fontId="0" fillId="0" borderId="0" xfId="0" applyNumberFormat="1" applyFont="1" applyAlignment="1">
      <alignment horizontal="center"/>
    </xf>
    <xf numFmtId="0" fontId="0" fillId="0" borderId="0" xfId="0" applyFill="1" applyBorder="1" applyAlignment="1">
      <alignment horizontal="center"/>
    </xf>
    <xf numFmtId="0" fontId="4" fillId="0" borderId="0" xfId="0" applyFont="1" applyFill="1" applyBorder="1" applyAlignment="1">
      <alignment horizontal="center"/>
    </xf>
    <xf numFmtId="0" fontId="0" fillId="0" borderId="0" xfId="0" applyAlignment="1">
      <alignment horizontal="center"/>
    </xf>
    <xf numFmtId="0" fontId="0" fillId="0" borderId="0" xfId="0" applyAlignment="1">
      <alignment horizontal="center"/>
    </xf>
    <xf numFmtId="0" fontId="4" fillId="0" borderId="4" xfId="0" applyFont="1" applyBorder="1" applyAlignment="1">
      <alignment horizontal="center"/>
    </xf>
    <xf numFmtId="0" fontId="1" fillId="0" borderId="4" xfId="0" applyFont="1" applyBorder="1" applyAlignment="1">
      <alignment horizontal="center"/>
    </xf>
    <xf numFmtId="0" fontId="0" fillId="0" borderId="0" xfId="0" applyAlignment="1">
      <alignment horizontal="center"/>
    </xf>
    <xf numFmtId="0" fontId="4" fillId="0" borderId="4" xfId="0" applyNumberFormat="1" applyFont="1" applyBorder="1" applyAlignment="1">
      <alignment horizontal="center"/>
    </xf>
    <xf numFmtId="0" fontId="4" fillId="0" borderId="4" xfId="0" applyFont="1" applyFill="1" applyBorder="1" applyAlignment="1">
      <alignment horizontal="center"/>
    </xf>
    <xf numFmtId="0" fontId="0" fillId="0" borderId="0" xfId="0" applyAlignment="1">
      <alignment horizontal="center"/>
    </xf>
    <xf numFmtId="0" fontId="0" fillId="0" borderId="0" xfId="0" applyAlignment="1">
      <alignment horizontal="center"/>
    </xf>
    <xf numFmtId="164" fontId="0" fillId="0" borderId="0" xfId="0" applyNumberFormat="1"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1" fillId="0" borderId="4" xfId="0" applyFont="1" applyFill="1" applyBorder="1" applyAlignment="1">
      <alignment horizontal="center"/>
    </xf>
    <xf numFmtId="1" fontId="4" fillId="0" borderId="4" xfId="0" applyNumberFormat="1" applyFont="1" applyBorder="1" applyAlignment="1">
      <alignment horizontal="center"/>
    </xf>
    <xf numFmtId="0" fontId="1" fillId="0" borderId="0" xfId="0" applyFont="1" applyAlignment="1">
      <alignment horizontal="center"/>
    </xf>
    <xf numFmtId="0" fontId="0" fillId="0" borderId="0" xfId="0" applyAlignment="1"/>
    <xf numFmtId="0" fontId="2" fillId="0" borderId="0" xfId="0" applyFont="1" applyAlignment="1">
      <alignment wrapText="1"/>
    </xf>
    <xf numFmtId="0" fontId="0" fillId="0" borderId="0" xfId="0" applyAlignment="1">
      <alignment wrapText="1"/>
    </xf>
    <xf numFmtId="49" fontId="1" fillId="0" borderId="0" xfId="0" applyNumberFormat="1" applyFont="1" applyAlignment="1">
      <alignment horizontal="center" wrapText="1"/>
    </xf>
    <xf numFmtId="0" fontId="1" fillId="0" borderId="0" xfId="0" applyFont="1" applyAlignment="1">
      <alignment wrapText="1"/>
    </xf>
    <xf numFmtId="0" fontId="1" fillId="0" borderId="0" xfId="0" applyFont="1" applyAlignment="1">
      <alignment horizontal="center" wrapText="1"/>
    </xf>
    <xf numFmtId="0" fontId="0" fillId="0" borderId="0" xfId="0"/>
    <xf numFmtId="49" fontId="3" fillId="0" borderId="0" xfId="0" applyNumberFormat="1" applyFont="1" applyAlignment="1">
      <alignment horizontal="center" wrapText="1"/>
    </xf>
    <xf numFmtId="49" fontId="1" fillId="0" borderId="0" xfId="0" applyNumberFormat="1" applyFont="1" applyAlignment="1">
      <alignment horizontal="center"/>
    </xf>
    <xf numFmtId="0" fontId="1" fillId="0" borderId="0" xfId="0" applyFont="1" applyAlignment="1"/>
    <xf numFmtId="0" fontId="0" fillId="0" borderId="0" xfId="0" applyAlignment="1">
      <alignment horizontal="center"/>
    </xf>
    <xf numFmtId="0" fontId="3" fillId="0" borderId="0" xfId="0" applyFont="1" applyAlignment="1">
      <alignment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Suicide Rate (per 100,000),</a:t>
            </a:r>
            <a:r>
              <a:rPr lang="en-US" baseline="0"/>
              <a:t> Wisconsin vs. United States, 2005-2016</a:t>
            </a:r>
            <a:endParaRPr lang="en-US"/>
          </a:p>
        </c:rich>
      </c:tx>
      <c:layout>
        <c:manualLayout>
          <c:xMode val="edge"/>
          <c:yMode val="edge"/>
          <c:x val="0.14302077865266838"/>
          <c:y val="3.2407407407407426E-2"/>
        </c:manualLayout>
      </c:layout>
      <c:overlay val="0"/>
    </c:title>
    <c:autoTitleDeleted val="0"/>
    <c:plotArea>
      <c:layout>
        <c:manualLayout>
          <c:layoutTarget val="inner"/>
          <c:xMode val="edge"/>
          <c:yMode val="edge"/>
          <c:x val="7.2471551374870088E-2"/>
          <c:y val="0.34549220504063499"/>
          <c:w val="0.86321077524705392"/>
          <c:h val="0.45718021693071498"/>
        </c:manualLayout>
      </c:layout>
      <c:lineChart>
        <c:grouping val="standard"/>
        <c:varyColors val="0"/>
        <c:ser>
          <c:idx val="0"/>
          <c:order val="0"/>
          <c:tx>
            <c:strRef>
              <c:f>Overall!$A$5</c:f>
              <c:strCache>
                <c:ptCount val="1"/>
                <c:pt idx="0">
                  <c:v>Wisconsin</c:v>
                </c:pt>
              </c:strCache>
            </c:strRef>
          </c:tx>
          <c:marker>
            <c:symbol val="none"/>
          </c:marker>
          <c:cat>
            <c:numRef>
              <c:f>Overall!$E$4:$M$4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Overall!$E$5:$M$5</c:f>
              <c:numCache>
                <c:formatCode>General</c:formatCode>
                <c:ptCount val="9"/>
                <c:pt idx="0">
                  <c:v>12.99</c:v>
                </c:pt>
                <c:pt idx="1">
                  <c:v>12.75</c:v>
                </c:pt>
                <c:pt idx="2">
                  <c:v>13.93</c:v>
                </c:pt>
                <c:pt idx="3">
                  <c:v>12.92</c:v>
                </c:pt>
                <c:pt idx="4">
                  <c:v>12.8</c:v>
                </c:pt>
                <c:pt idx="5">
                  <c:v>14.9</c:v>
                </c:pt>
                <c:pt idx="6">
                  <c:v>13.1</c:v>
                </c:pt>
                <c:pt idx="7">
                  <c:v>15.2</c:v>
                </c:pt>
                <c:pt idx="8">
                  <c:v>14.9</c:v>
                </c:pt>
              </c:numCache>
            </c:numRef>
          </c:val>
          <c:smooth val="0"/>
        </c:ser>
        <c:ser>
          <c:idx val="1"/>
          <c:order val="1"/>
          <c:tx>
            <c:strRef>
              <c:f>Overall!$A$6</c:f>
              <c:strCache>
                <c:ptCount val="1"/>
                <c:pt idx="0">
                  <c:v>United States</c:v>
                </c:pt>
              </c:strCache>
            </c:strRef>
          </c:tx>
          <c:marker>
            <c:symbol val="none"/>
          </c:marker>
          <c:cat>
            <c:numRef>
              <c:f>Overall!$E$4:$M$4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Overall!$E$6:$M$6</c:f>
              <c:numCache>
                <c:formatCode>General</c:formatCode>
                <c:ptCount val="9"/>
                <c:pt idx="0">
                  <c:v>11.9</c:v>
                </c:pt>
                <c:pt idx="1">
                  <c:v>12</c:v>
                </c:pt>
                <c:pt idx="2">
                  <c:v>12.4</c:v>
                </c:pt>
                <c:pt idx="3">
                  <c:v>12.7</c:v>
                </c:pt>
                <c:pt idx="4">
                  <c:v>12.9</c:v>
                </c:pt>
                <c:pt idx="5">
                  <c:v>13.02</c:v>
                </c:pt>
                <c:pt idx="6">
                  <c:v>13.41</c:v>
                </c:pt>
                <c:pt idx="7">
                  <c:v>13.75</c:v>
                </c:pt>
                <c:pt idx="8">
                  <c:v>13.9</c:v>
                </c:pt>
              </c:numCache>
            </c:numRef>
          </c:val>
          <c:smooth val="0"/>
        </c:ser>
        <c:dLbls>
          <c:showLegendKey val="0"/>
          <c:showVal val="0"/>
          <c:showCatName val="0"/>
          <c:showSerName val="0"/>
          <c:showPercent val="0"/>
          <c:showBubbleSize val="0"/>
        </c:dLbls>
        <c:smooth val="0"/>
        <c:axId val="150475216"/>
        <c:axId val="218166488"/>
      </c:lineChart>
      <c:catAx>
        <c:axId val="150475216"/>
        <c:scaling>
          <c:orientation val="minMax"/>
        </c:scaling>
        <c:delete val="0"/>
        <c:axPos val="b"/>
        <c:numFmt formatCode="General" sourceLinked="1"/>
        <c:majorTickMark val="none"/>
        <c:minorTickMark val="none"/>
        <c:tickLblPos val="nextTo"/>
        <c:crossAx val="218166488"/>
        <c:crosses val="autoZero"/>
        <c:auto val="1"/>
        <c:lblAlgn val="ctr"/>
        <c:lblOffset val="100"/>
        <c:noMultiLvlLbl val="0"/>
      </c:catAx>
      <c:valAx>
        <c:axId val="218166488"/>
        <c:scaling>
          <c:orientation val="minMax"/>
        </c:scaling>
        <c:delete val="0"/>
        <c:axPos val="l"/>
        <c:numFmt formatCode="General" sourceLinked="1"/>
        <c:majorTickMark val="none"/>
        <c:minorTickMark val="none"/>
        <c:tickLblPos val="nextTo"/>
        <c:spPr>
          <a:ln w="9525">
            <a:noFill/>
          </a:ln>
        </c:spPr>
        <c:crossAx val="150475216"/>
        <c:crosses val="autoZero"/>
        <c:crossBetween val="between"/>
      </c:valAx>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853440</xdr:colOff>
      <xdr:row>8</xdr:row>
      <xdr:rowOff>15240</xdr:rowOff>
    </xdr:from>
    <xdr:to>
      <xdr:col>7</xdr:col>
      <xdr:colOff>594360</xdr:colOff>
      <xdr:row>24</xdr:row>
      <xdr:rowOff>129540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0"/>
  <sheetViews>
    <sheetView tabSelected="1" workbookViewId="0">
      <selection activeCell="A3" sqref="A3:I3"/>
    </sheetView>
  </sheetViews>
  <sheetFormatPr defaultRowHeight="15" x14ac:dyDescent="0.25"/>
  <cols>
    <col min="1" max="1" width="17.140625" customWidth="1"/>
  </cols>
  <sheetData>
    <row r="3" spans="1:13" x14ac:dyDescent="0.25">
      <c r="A3" s="46" t="s">
        <v>76</v>
      </c>
      <c r="B3" s="46"/>
      <c r="C3" s="46"/>
      <c r="D3" s="46"/>
      <c r="E3" s="46"/>
      <c r="F3" s="46"/>
      <c r="G3" s="47"/>
      <c r="H3" s="47"/>
      <c r="I3" s="47"/>
    </row>
    <row r="4" spans="1:13" x14ac:dyDescent="0.25">
      <c r="A4" s="3"/>
      <c r="B4" s="12">
        <v>2005</v>
      </c>
      <c r="C4" s="12">
        <v>2006</v>
      </c>
      <c r="D4" s="12">
        <v>2007</v>
      </c>
      <c r="E4" s="12">
        <v>2008</v>
      </c>
      <c r="F4" s="12">
        <v>2009</v>
      </c>
      <c r="G4" s="13">
        <v>2010</v>
      </c>
      <c r="H4" s="13">
        <v>2011</v>
      </c>
      <c r="I4" s="13">
        <v>2012</v>
      </c>
      <c r="J4" s="13">
        <v>2013</v>
      </c>
      <c r="K4" s="13">
        <v>2014</v>
      </c>
      <c r="L4" s="13">
        <v>2015</v>
      </c>
      <c r="M4" s="13">
        <v>2016</v>
      </c>
    </row>
    <row r="5" spans="1:13" x14ac:dyDescent="0.25">
      <c r="A5" t="s">
        <v>38</v>
      </c>
      <c r="B5" s="4">
        <v>11.45</v>
      </c>
      <c r="C5" s="4">
        <v>11.91</v>
      </c>
      <c r="D5" s="4">
        <v>12.83</v>
      </c>
      <c r="E5" s="4">
        <v>12.99</v>
      </c>
      <c r="F5" s="4">
        <v>12.75</v>
      </c>
      <c r="G5" s="4">
        <v>13.93</v>
      </c>
      <c r="H5" s="4">
        <v>12.92</v>
      </c>
      <c r="I5" s="17">
        <v>12.8</v>
      </c>
      <c r="J5" s="24">
        <v>14.9</v>
      </c>
      <c r="K5" s="31">
        <v>13.1</v>
      </c>
      <c r="L5" s="39">
        <v>15.2</v>
      </c>
      <c r="M5" s="42">
        <v>14.9</v>
      </c>
    </row>
    <row r="6" spans="1:13" x14ac:dyDescent="0.25">
      <c r="A6" t="s">
        <v>52</v>
      </c>
      <c r="B6" s="16">
        <v>11</v>
      </c>
      <c r="C6" s="16">
        <v>11.2</v>
      </c>
      <c r="D6" s="16">
        <v>11.5</v>
      </c>
      <c r="E6" s="16">
        <v>11.9</v>
      </c>
      <c r="F6" s="16">
        <v>12</v>
      </c>
      <c r="G6" s="16">
        <v>12.4</v>
      </c>
      <c r="H6" s="17">
        <v>12.7</v>
      </c>
      <c r="I6" s="24">
        <v>12.9</v>
      </c>
      <c r="J6" s="24">
        <v>13.02</v>
      </c>
      <c r="K6" s="31">
        <v>13.41</v>
      </c>
      <c r="L6" s="39">
        <v>13.75</v>
      </c>
      <c r="M6" s="43">
        <v>13.9</v>
      </c>
    </row>
    <row r="7" spans="1:13" x14ac:dyDescent="0.25">
      <c r="B7" s="22"/>
      <c r="C7" s="22"/>
      <c r="D7" s="22"/>
      <c r="E7" s="22"/>
      <c r="F7" s="22"/>
      <c r="G7" s="22"/>
      <c r="H7" s="22"/>
    </row>
    <row r="27" spans="1:9" ht="118.5" customHeight="1" x14ac:dyDescent="0.25">
      <c r="A27" s="48" t="s">
        <v>55</v>
      </c>
      <c r="B27" s="49"/>
      <c r="C27" s="49"/>
      <c r="D27" s="49"/>
      <c r="E27" s="49"/>
      <c r="F27" s="49"/>
      <c r="G27" s="49"/>
      <c r="H27" s="49"/>
      <c r="I27" s="49"/>
    </row>
    <row r="28" spans="1:9" x14ac:dyDescent="0.25">
      <c r="A28" s="49"/>
      <c r="B28" s="49"/>
      <c r="C28" s="49"/>
      <c r="D28" s="49"/>
      <c r="E28" s="49"/>
      <c r="F28" s="49"/>
      <c r="G28" s="49"/>
      <c r="H28" s="49"/>
      <c r="I28" s="49"/>
    </row>
    <row r="29" spans="1:9" x14ac:dyDescent="0.25">
      <c r="A29" s="49"/>
      <c r="B29" s="49"/>
      <c r="C29" s="49"/>
      <c r="D29" s="49"/>
      <c r="E29" s="49"/>
      <c r="F29" s="49"/>
      <c r="G29" s="49"/>
      <c r="H29" s="49"/>
      <c r="I29" s="49"/>
    </row>
    <row r="30" spans="1:9" x14ac:dyDescent="0.25">
      <c r="A30" s="49"/>
      <c r="B30" s="49"/>
      <c r="C30" s="49"/>
      <c r="D30" s="49"/>
      <c r="E30" s="49"/>
      <c r="F30" s="49"/>
      <c r="G30" s="49"/>
      <c r="H30" s="49"/>
      <c r="I30" s="49"/>
    </row>
  </sheetData>
  <mergeCells count="2">
    <mergeCell ref="A3:I3"/>
    <mergeCell ref="A27:I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opLeftCell="A22" workbookViewId="0">
      <selection activeCell="Q60" sqref="Q60"/>
    </sheetView>
  </sheetViews>
  <sheetFormatPr defaultRowHeight="15" x14ac:dyDescent="0.25"/>
  <cols>
    <col min="1" max="1" width="14.28515625" customWidth="1"/>
    <col min="10" max="10" width="9.140625" style="25"/>
  </cols>
  <sheetData>
    <row r="1" spans="1:13" ht="16.899999999999999" customHeight="1" x14ac:dyDescent="0.25">
      <c r="A1" s="52" t="s">
        <v>56</v>
      </c>
      <c r="B1" s="53"/>
      <c r="C1" s="53"/>
      <c r="D1" s="53"/>
      <c r="E1" s="53"/>
      <c r="F1" s="53"/>
      <c r="G1" s="53"/>
      <c r="H1" s="53"/>
      <c r="I1" s="53"/>
      <c r="J1"/>
    </row>
    <row r="2" spans="1:13" x14ac:dyDescent="0.25">
      <c r="A2" s="26"/>
      <c r="B2" s="12">
        <v>2005</v>
      </c>
      <c r="C2" s="12">
        <v>2006</v>
      </c>
      <c r="D2" s="12">
        <v>2007</v>
      </c>
      <c r="E2" s="12">
        <v>2008</v>
      </c>
      <c r="F2" s="12">
        <v>2009</v>
      </c>
      <c r="G2" s="13">
        <v>2010</v>
      </c>
      <c r="H2" s="13">
        <v>2011</v>
      </c>
      <c r="I2" s="13">
        <v>2012</v>
      </c>
      <c r="J2" s="13">
        <v>2013</v>
      </c>
      <c r="K2" s="13">
        <v>2014</v>
      </c>
      <c r="L2" s="13">
        <v>2015</v>
      </c>
      <c r="M2" s="13">
        <v>2016</v>
      </c>
    </row>
    <row r="3" spans="1:13" x14ac:dyDescent="0.25">
      <c r="A3" s="27" t="s">
        <v>39</v>
      </c>
      <c r="B3" s="9">
        <v>2.38</v>
      </c>
      <c r="C3" s="9">
        <v>1.59</v>
      </c>
      <c r="D3" s="9">
        <v>1.08</v>
      </c>
      <c r="E3" s="9">
        <v>0.55000000000000004</v>
      </c>
      <c r="F3" s="9">
        <v>1.67</v>
      </c>
      <c r="G3" s="28">
        <v>1.33</v>
      </c>
      <c r="H3" s="28">
        <v>2.14</v>
      </c>
      <c r="I3" s="9">
        <v>2.7</v>
      </c>
      <c r="J3" s="9">
        <v>1.6</v>
      </c>
      <c r="K3" s="9">
        <v>2.7</v>
      </c>
      <c r="L3" s="9" t="s">
        <v>53</v>
      </c>
      <c r="M3" s="42" t="s">
        <v>53</v>
      </c>
    </row>
    <row r="4" spans="1:13" x14ac:dyDescent="0.25">
      <c r="A4" s="27" t="s">
        <v>1</v>
      </c>
      <c r="B4" s="9">
        <v>9.83</v>
      </c>
      <c r="C4" s="9">
        <v>4.12</v>
      </c>
      <c r="D4" s="9">
        <v>5.81</v>
      </c>
      <c r="E4" s="9">
        <v>4.63</v>
      </c>
      <c r="F4" s="9">
        <v>9.27</v>
      </c>
      <c r="G4" s="28">
        <v>10.57</v>
      </c>
      <c r="H4" s="28">
        <v>9.86</v>
      </c>
      <c r="I4" s="28">
        <v>7</v>
      </c>
      <c r="J4" s="28">
        <v>8.4</v>
      </c>
      <c r="K4" s="28">
        <v>10.1</v>
      </c>
      <c r="L4" s="28">
        <v>9.6</v>
      </c>
      <c r="M4" s="28">
        <v>13.5</v>
      </c>
    </row>
    <row r="5" spans="1:13" x14ac:dyDescent="0.25">
      <c r="A5" s="27" t="s">
        <v>2</v>
      </c>
      <c r="B5" s="9">
        <v>12.72</v>
      </c>
      <c r="C5" s="9">
        <v>14.83</v>
      </c>
      <c r="D5" s="9">
        <v>10.56</v>
      </c>
      <c r="E5" s="9">
        <v>9.7899999999999991</v>
      </c>
      <c r="F5" s="9">
        <v>11.26</v>
      </c>
      <c r="G5" s="28">
        <v>10.45</v>
      </c>
      <c r="H5" s="28">
        <v>14.01</v>
      </c>
      <c r="I5" s="28">
        <v>13.1</v>
      </c>
      <c r="J5" s="28">
        <v>12.6</v>
      </c>
      <c r="K5" s="28">
        <v>14.9</v>
      </c>
      <c r="L5" s="28">
        <v>13.8</v>
      </c>
      <c r="M5" s="28">
        <v>19.100000000000001</v>
      </c>
    </row>
    <row r="6" spans="1:13" x14ac:dyDescent="0.25">
      <c r="A6" s="27" t="s">
        <v>3</v>
      </c>
      <c r="B6" s="9">
        <v>12.15</v>
      </c>
      <c r="C6" s="9">
        <v>7.6</v>
      </c>
      <c r="D6" s="9">
        <v>18.45</v>
      </c>
      <c r="E6" s="9">
        <v>12.63</v>
      </c>
      <c r="F6" s="9">
        <v>13.58</v>
      </c>
      <c r="G6" s="28">
        <v>17.329999999999998</v>
      </c>
      <c r="H6" s="28">
        <v>17.809999999999999</v>
      </c>
      <c r="I6" s="28">
        <v>15.9</v>
      </c>
      <c r="J6" s="28">
        <v>15.1</v>
      </c>
      <c r="K6" s="40">
        <v>17.3</v>
      </c>
      <c r="L6" s="40">
        <v>17.899999999999999</v>
      </c>
      <c r="M6" s="40">
        <v>19.7</v>
      </c>
    </row>
    <row r="7" spans="1:13" x14ac:dyDescent="0.25">
      <c r="A7" s="27" t="s">
        <v>4</v>
      </c>
      <c r="B7" s="9">
        <v>18.53</v>
      </c>
      <c r="C7" s="9">
        <v>14.36</v>
      </c>
      <c r="D7" s="9">
        <v>16.13</v>
      </c>
      <c r="E7" s="9">
        <v>16.989999999999998</v>
      </c>
      <c r="F7" s="9">
        <v>13.06</v>
      </c>
      <c r="G7" s="28">
        <v>17.46</v>
      </c>
      <c r="H7" s="28">
        <v>17.809999999999999</v>
      </c>
      <c r="I7" s="28">
        <v>18.8</v>
      </c>
      <c r="J7" s="28">
        <v>20.3</v>
      </c>
      <c r="K7" s="40">
        <v>14.3</v>
      </c>
      <c r="L7" s="40">
        <v>19.2</v>
      </c>
      <c r="M7" s="40">
        <v>19.899999999999999</v>
      </c>
    </row>
    <row r="8" spans="1:13" x14ac:dyDescent="0.25">
      <c r="A8" s="27" t="s">
        <v>5</v>
      </c>
      <c r="B8" s="9">
        <v>12.61</v>
      </c>
      <c r="C8" s="9">
        <v>14.99</v>
      </c>
      <c r="D8" s="9">
        <v>14.45</v>
      </c>
      <c r="E8" s="9">
        <v>15.8</v>
      </c>
      <c r="F8" s="9">
        <v>14.05</v>
      </c>
      <c r="G8" s="28">
        <v>15.17</v>
      </c>
      <c r="H8" s="28">
        <v>15.57</v>
      </c>
      <c r="I8" s="28">
        <v>16.100000000000001</v>
      </c>
      <c r="J8" s="28">
        <v>18.600000000000001</v>
      </c>
      <c r="K8" s="40">
        <v>16.100000000000001</v>
      </c>
      <c r="L8" s="40">
        <v>18.3</v>
      </c>
      <c r="M8" s="40">
        <v>17</v>
      </c>
    </row>
    <row r="9" spans="1:13" x14ac:dyDescent="0.25">
      <c r="A9" s="27" t="s">
        <v>6</v>
      </c>
      <c r="B9" s="9">
        <v>15.84</v>
      </c>
      <c r="C9" s="9">
        <v>20.94</v>
      </c>
      <c r="D9" s="9">
        <v>16.77</v>
      </c>
      <c r="E9" s="9">
        <v>17.14</v>
      </c>
      <c r="F9" s="9">
        <v>17.5</v>
      </c>
      <c r="G9" s="28">
        <v>15.93</v>
      </c>
      <c r="H9" s="28">
        <v>15.97</v>
      </c>
      <c r="I9" s="28">
        <v>16.3</v>
      </c>
      <c r="J9" s="28">
        <v>15.8</v>
      </c>
      <c r="K9" s="40">
        <v>17.3</v>
      </c>
      <c r="L9" s="40">
        <v>18.600000000000001</v>
      </c>
      <c r="M9" s="40">
        <v>21.8</v>
      </c>
    </row>
    <row r="10" spans="1:13" x14ac:dyDescent="0.25">
      <c r="A10" s="27" t="s">
        <v>7</v>
      </c>
      <c r="B10" s="9">
        <v>19.25</v>
      </c>
      <c r="C10" s="9">
        <v>21.78</v>
      </c>
      <c r="D10" s="9">
        <v>19.05</v>
      </c>
      <c r="E10" s="9">
        <v>19.96</v>
      </c>
      <c r="F10" s="9">
        <v>20.51</v>
      </c>
      <c r="G10" s="28">
        <v>17.09</v>
      </c>
      <c r="H10" s="28">
        <v>15.7</v>
      </c>
      <c r="I10" s="28">
        <v>17.399999999999999</v>
      </c>
      <c r="J10" s="28">
        <v>21.8</v>
      </c>
      <c r="K10" s="40">
        <v>18.899999999999999</v>
      </c>
      <c r="L10" s="40">
        <v>20</v>
      </c>
      <c r="M10" s="40">
        <v>19.8</v>
      </c>
    </row>
    <row r="11" spans="1:13" x14ac:dyDescent="0.25">
      <c r="A11" s="27" t="s">
        <v>8</v>
      </c>
      <c r="B11" s="9">
        <v>15.14</v>
      </c>
      <c r="C11" s="9">
        <v>20.79</v>
      </c>
      <c r="D11" s="9">
        <v>22.42</v>
      </c>
      <c r="E11" s="9">
        <v>19.579999999999998</v>
      </c>
      <c r="F11" s="9">
        <v>18.78</v>
      </c>
      <c r="G11" s="28">
        <v>21.94</v>
      </c>
      <c r="H11" s="28">
        <v>23.02</v>
      </c>
      <c r="I11" s="28">
        <v>18.600000000000001</v>
      </c>
      <c r="J11" s="28">
        <v>25.9</v>
      </c>
      <c r="K11" s="40">
        <v>20</v>
      </c>
      <c r="L11" s="40">
        <v>21.2</v>
      </c>
      <c r="M11" s="40">
        <v>22</v>
      </c>
    </row>
    <row r="12" spans="1:13" x14ac:dyDescent="0.25">
      <c r="A12" s="27" t="s">
        <v>9</v>
      </c>
      <c r="B12" s="9">
        <v>13.45</v>
      </c>
      <c r="C12" s="9">
        <v>17.84</v>
      </c>
      <c r="D12" s="9">
        <v>18.420000000000002</v>
      </c>
      <c r="E12" s="9">
        <v>19.89</v>
      </c>
      <c r="F12" s="9">
        <v>19.5</v>
      </c>
      <c r="G12" s="28">
        <v>22.01</v>
      </c>
      <c r="H12" s="28">
        <v>17.66</v>
      </c>
      <c r="I12" s="28">
        <v>21.5</v>
      </c>
      <c r="J12" s="28">
        <v>22.8</v>
      </c>
      <c r="K12" s="40">
        <v>19.100000000000001</v>
      </c>
      <c r="L12" s="40">
        <v>25.1</v>
      </c>
      <c r="M12" s="40">
        <v>20.9</v>
      </c>
    </row>
    <row r="13" spans="1:13" x14ac:dyDescent="0.25">
      <c r="A13" s="27" t="s">
        <v>10</v>
      </c>
      <c r="B13" s="9">
        <v>11.66</v>
      </c>
      <c r="C13" s="9">
        <v>14.21</v>
      </c>
      <c r="D13" s="9">
        <v>14.83</v>
      </c>
      <c r="E13" s="9">
        <v>19.809999999999999</v>
      </c>
      <c r="F13" s="9">
        <v>20.260000000000002</v>
      </c>
      <c r="G13" s="28">
        <v>22.54</v>
      </c>
      <c r="H13" s="28">
        <v>16.64</v>
      </c>
      <c r="I13" s="28">
        <v>17.3</v>
      </c>
      <c r="J13" s="28">
        <v>23.5</v>
      </c>
      <c r="K13" s="40">
        <v>17.399999999999999</v>
      </c>
      <c r="L13" s="40">
        <v>20.8</v>
      </c>
      <c r="M13" s="40">
        <v>20.100000000000001</v>
      </c>
    </row>
    <row r="14" spans="1:13" x14ac:dyDescent="0.25">
      <c r="A14" s="27" t="s">
        <v>11</v>
      </c>
      <c r="B14" s="9">
        <v>8.9499999999999993</v>
      </c>
      <c r="C14" s="9">
        <v>9.16</v>
      </c>
      <c r="D14" s="9">
        <v>14.33</v>
      </c>
      <c r="E14" s="9">
        <v>19.36</v>
      </c>
      <c r="F14" s="9">
        <v>11.77</v>
      </c>
      <c r="G14" s="28">
        <v>16.25</v>
      </c>
      <c r="H14" s="28">
        <v>13.42</v>
      </c>
      <c r="I14" s="28">
        <v>13.5</v>
      </c>
      <c r="J14" s="28">
        <v>14.5</v>
      </c>
      <c r="K14" s="40">
        <v>13</v>
      </c>
      <c r="L14" s="40">
        <v>21.3</v>
      </c>
      <c r="M14" s="40">
        <v>14.5</v>
      </c>
    </row>
    <row r="15" spans="1:13" x14ac:dyDescent="0.25">
      <c r="A15" s="27" t="s">
        <v>12</v>
      </c>
      <c r="B15" s="9">
        <v>15.19</v>
      </c>
      <c r="C15" s="9">
        <v>14.73</v>
      </c>
      <c r="D15" s="9">
        <v>14.27</v>
      </c>
      <c r="E15" s="9">
        <v>12.12</v>
      </c>
      <c r="F15" s="9">
        <v>14.53</v>
      </c>
      <c r="G15" s="28">
        <v>11.01</v>
      </c>
      <c r="H15" s="28">
        <v>11.54</v>
      </c>
      <c r="I15" s="28">
        <v>10.6</v>
      </c>
      <c r="J15" s="28">
        <v>17.600000000000001</v>
      </c>
      <c r="K15" s="40">
        <v>11.4</v>
      </c>
      <c r="L15" s="40">
        <v>14.8</v>
      </c>
      <c r="M15" s="40">
        <v>15.5</v>
      </c>
    </row>
    <row r="16" spans="1:13" x14ac:dyDescent="0.25">
      <c r="A16" s="27" t="s">
        <v>13</v>
      </c>
      <c r="B16" s="9">
        <v>9.94</v>
      </c>
      <c r="C16" s="9">
        <v>9.1999999999999993</v>
      </c>
      <c r="D16" s="9">
        <v>10.35</v>
      </c>
      <c r="E16" s="9">
        <v>12.55</v>
      </c>
      <c r="F16" s="9">
        <v>11.64</v>
      </c>
      <c r="G16" s="28">
        <v>13.84</v>
      </c>
      <c r="H16" s="28">
        <v>9.02</v>
      </c>
      <c r="I16" s="28">
        <v>9.8000000000000007</v>
      </c>
      <c r="J16" s="28">
        <v>9.6999999999999993</v>
      </c>
      <c r="K16" s="40">
        <v>17.8</v>
      </c>
      <c r="L16" s="40">
        <v>14.8</v>
      </c>
      <c r="M16" s="40">
        <v>11.6</v>
      </c>
    </row>
    <row r="17" spans="1:13" x14ac:dyDescent="0.25">
      <c r="A17" s="27" t="s">
        <v>40</v>
      </c>
      <c r="B17" s="9">
        <v>12.67</v>
      </c>
      <c r="C17" s="9">
        <v>8.8800000000000008</v>
      </c>
      <c r="D17" s="9">
        <v>16.64</v>
      </c>
      <c r="E17" s="9">
        <v>14.76</v>
      </c>
      <c r="F17" s="9">
        <v>12.67</v>
      </c>
      <c r="G17" s="28">
        <v>16.989999999999998</v>
      </c>
      <c r="H17" s="28">
        <v>16.34</v>
      </c>
      <c r="I17" s="28">
        <v>10.5</v>
      </c>
      <c r="J17" s="28">
        <v>13</v>
      </c>
      <c r="K17" s="40">
        <v>10</v>
      </c>
      <c r="L17" s="28">
        <v>14.5</v>
      </c>
      <c r="M17" s="40">
        <v>11</v>
      </c>
    </row>
    <row r="18" spans="1:13" x14ac:dyDescent="0.25">
      <c r="A18" s="27" t="s">
        <v>41</v>
      </c>
      <c r="B18" s="9">
        <v>16.43</v>
      </c>
      <c r="C18" s="9">
        <v>12.44</v>
      </c>
      <c r="D18" s="9">
        <v>10.54</v>
      </c>
      <c r="E18" s="9">
        <v>9.6300000000000008</v>
      </c>
      <c r="F18" s="9">
        <v>14.74</v>
      </c>
      <c r="G18" s="28">
        <v>14.52</v>
      </c>
      <c r="H18" s="28">
        <v>11.91</v>
      </c>
      <c r="I18" s="28">
        <v>12.8</v>
      </c>
      <c r="J18" s="28">
        <v>21.7</v>
      </c>
      <c r="K18" s="28">
        <v>14.1</v>
      </c>
      <c r="L18" s="28">
        <v>15.9</v>
      </c>
      <c r="M18" s="40">
        <v>14.1</v>
      </c>
    </row>
    <row r="19" spans="1:13" x14ac:dyDescent="0.25">
      <c r="A19" s="27" t="s">
        <v>42</v>
      </c>
      <c r="B19" s="9">
        <v>10.33</v>
      </c>
      <c r="C19" s="9">
        <v>7.13</v>
      </c>
      <c r="D19" s="9">
        <v>8.6300000000000008</v>
      </c>
      <c r="E19" s="9">
        <v>11.85</v>
      </c>
      <c r="F19" s="9">
        <v>13.85</v>
      </c>
      <c r="G19" s="28">
        <v>16.03</v>
      </c>
      <c r="H19" s="28">
        <v>11.5</v>
      </c>
      <c r="I19" s="28">
        <v>13.7</v>
      </c>
      <c r="J19" s="28">
        <v>11.9</v>
      </c>
      <c r="K19" s="28">
        <v>11.7</v>
      </c>
      <c r="L19" s="28">
        <v>13.2</v>
      </c>
      <c r="M19" s="40">
        <v>20.9</v>
      </c>
    </row>
    <row r="20" spans="1:13" ht="29.45" customHeight="1" x14ac:dyDescent="0.25">
      <c r="A20" s="54" t="s">
        <v>43</v>
      </c>
      <c r="B20" s="49"/>
      <c r="C20" s="49"/>
      <c r="D20" s="49"/>
      <c r="E20" s="49"/>
      <c r="F20" s="49"/>
      <c r="G20" s="49"/>
      <c r="H20" s="49"/>
      <c r="I20" s="49"/>
      <c r="J20"/>
    </row>
    <row r="21" spans="1:13" x14ac:dyDescent="0.25">
      <c r="A21" s="21"/>
      <c r="B21" s="21"/>
      <c r="C21" s="21"/>
      <c r="D21" s="21"/>
      <c r="E21" s="21"/>
      <c r="F21" s="21"/>
    </row>
    <row r="22" spans="1:13" x14ac:dyDescent="0.25">
      <c r="A22" s="55" t="s">
        <v>58</v>
      </c>
      <c r="B22" s="56"/>
      <c r="C22" s="56"/>
      <c r="D22" s="56"/>
      <c r="E22" s="56"/>
      <c r="F22" s="56"/>
      <c r="G22" s="47"/>
      <c r="H22" s="47"/>
      <c r="I22" s="47"/>
      <c r="J22"/>
    </row>
    <row r="23" spans="1:13" x14ac:dyDescent="0.25">
      <c r="A23" s="26"/>
      <c r="B23" s="12">
        <v>2005</v>
      </c>
      <c r="C23" s="12">
        <v>2006</v>
      </c>
      <c r="D23" s="12">
        <v>2007</v>
      </c>
      <c r="E23" s="12">
        <v>2008</v>
      </c>
      <c r="F23" s="12">
        <v>2009</v>
      </c>
      <c r="G23" s="13">
        <v>2010</v>
      </c>
      <c r="H23" s="13">
        <v>2011</v>
      </c>
      <c r="I23" s="13">
        <v>2012</v>
      </c>
      <c r="J23" s="13">
        <v>2013</v>
      </c>
      <c r="K23" s="13">
        <v>2014</v>
      </c>
      <c r="L23" s="13">
        <v>2015</v>
      </c>
      <c r="M23" s="13">
        <v>2016</v>
      </c>
    </row>
    <row r="24" spans="1:13" x14ac:dyDescent="0.25">
      <c r="A24" s="27" t="s">
        <v>0</v>
      </c>
      <c r="B24" s="4">
        <v>9</v>
      </c>
      <c r="C24" s="4">
        <v>6</v>
      </c>
      <c r="D24" s="4">
        <v>4</v>
      </c>
      <c r="E24" s="4">
        <v>2</v>
      </c>
      <c r="F24" s="4">
        <v>6</v>
      </c>
      <c r="G24" s="4">
        <v>5</v>
      </c>
      <c r="H24" s="4">
        <v>8</v>
      </c>
      <c r="I24" s="17">
        <v>10</v>
      </c>
      <c r="J24" s="24">
        <v>6</v>
      </c>
      <c r="K24" s="31">
        <v>10</v>
      </c>
      <c r="L24" s="39" t="s">
        <v>54</v>
      </c>
      <c r="M24" s="42" t="s">
        <v>54</v>
      </c>
    </row>
    <row r="25" spans="1:13" x14ac:dyDescent="0.25">
      <c r="A25" s="27" t="s">
        <v>1</v>
      </c>
      <c r="B25" s="4">
        <v>24</v>
      </c>
      <c r="C25" s="4">
        <v>10</v>
      </c>
      <c r="D25" s="4">
        <v>14</v>
      </c>
      <c r="E25" s="4">
        <v>11</v>
      </c>
      <c r="F25" s="4">
        <v>22</v>
      </c>
      <c r="G25" s="4">
        <v>25</v>
      </c>
      <c r="H25" s="4">
        <v>23</v>
      </c>
      <c r="I25" s="17">
        <v>16</v>
      </c>
      <c r="J25" s="24">
        <v>19</v>
      </c>
      <c r="K25" s="31">
        <v>23</v>
      </c>
      <c r="L25" s="39">
        <v>22</v>
      </c>
      <c r="M25" s="42">
        <v>31</v>
      </c>
    </row>
    <row r="26" spans="1:13" x14ac:dyDescent="0.25">
      <c r="A26" s="27" t="s">
        <v>2</v>
      </c>
      <c r="B26" s="4">
        <v>21</v>
      </c>
      <c r="C26" s="4">
        <v>24</v>
      </c>
      <c r="D26" s="4">
        <v>17</v>
      </c>
      <c r="E26" s="4">
        <v>16</v>
      </c>
      <c r="F26" s="4">
        <v>19</v>
      </c>
      <c r="G26" s="4">
        <v>17</v>
      </c>
      <c r="H26" s="4">
        <v>23</v>
      </c>
      <c r="I26" s="17">
        <v>21</v>
      </c>
      <c r="J26" s="24">
        <v>20</v>
      </c>
      <c r="K26" s="31">
        <v>23</v>
      </c>
      <c r="L26" s="39">
        <v>21</v>
      </c>
      <c r="M26" s="42">
        <v>29</v>
      </c>
    </row>
    <row r="27" spans="1:13" x14ac:dyDescent="0.25">
      <c r="A27" s="27" t="s">
        <v>3</v>
      </c>
      <c r="B27" s="4">
        <v>50</v>
      </c>
      <c r="C27" s="4">
        <v>31</v>
      </c>
      <c r="D27" s="4">
        <v>73</v>
      </c>
      <c r="E27" s="4">
        <v>50</v>
      </c>
      <c r="F27" s="4">
        <v>57</v>
      </c>
      <c r="G27" s="4">
        <v>67</v>
      </c>
      <c r="H27" s="4">
        <v>69</v>
      </c>
      <c r="I27" s="17">
        <v>62</v>
      </c>
      <c r="J27" s="24">
        <v>60</v>
      </c>
      <c r="K27" s="31">
        <v>70</v>
      </c>
      <c r="L27" s="39">
        <v>73</v>
      </c>
      <c r="M27" s="42">
        <v>80</v>
      </c>
    </row>
    <row r="28" spans="1:13" x14ac:dyDescent="0.25">
      <c r="A28" s="27" t="s">
        <v>4</v>
      </c>
      <c r="B28" s="4">
        <v>68</v>
      </c>
      <c r="C28" s="4">
        <v>53</v>
      </c>
      <c r="D28" s="4">
        <v>61</v>
      </c>
      <c r="E28" s="4">
        <v>65</v>
      </c>
      <c r="F28" s="4">
        <v>49</v>
      </c>
      <c r="G28" s="4">
        <v>65</v>
      </c>
      <c r="H28" s="4">
        <v>66</v>
      </c>
      <c r="I28" s="17">
        <v>69</v>
      </c>
      <c r="J28" s="24">
        <v>73</v>
      </c>
      <c r="K28" s="31">
        <v>51</v>
      </c>
      <c r="L28" s="39">
        <v>68</v>
      </c>
      <c r="M28" s="42">
        <v>71</v>
      </c>
    </row>
    <row r="29" spans="1:13" x14ac:dyDescent="0.25">
      <c r="A29" s="27" t="s">
        <v>5</v>
      </c>
      <c r="B29" s="4">
        <v>43</v>
      </c>
      <c r="C29" s="4">
        <v>51</v>
      </c>
      <c r="D29" s="4">
        <v>49</v>
      </c>
      <c r="E29" s="4">
        <v>54</v>
      </c>
      <c r="F29" s="4">
        <v>47</v>
      </c>
      <c r="G29" s="4">
        <v>53</v>
      </c>
      <c r="H29" s="4">
        <v>56</v>
      </c>
      <c r="I29" s="17">
        <v>59</v>
      </c>
      <c r="J29" s="24">
        <v>69</v>
      </c>
      <c r="K29" s="31">
        <v>60</v>
      </c>
      <c r="L29" s="39">
        <v>68</v>
      </c>
      <c r="M29" s="42">
        <v>63</v>
      </c>
    </row>
    <row r="30" spans="1:13" x14ac:dyDescent="0.25">
      <c r="A30" s="27" t="s">
        <v>6</v>
      </c>
      <c r="B30" s="4">
        <v>61</v>
      </c>
      <c r="C30" s="4">
        <v>80</v>
      </c>
      <c r="D30" s="4">
        <v>63</v>
      </c>
      <c r="E30" s="4">
        <v>63</v>
      </c>
      <c r="F30" s="4">
        <v>62</v>
      </c>
      <c r="G30" s="4">
        <v>55</v>
      </c>
      <c r="H30" s="4">
        <v>53</v>
      </c>
      <c r="I30" s="17">
        <v>54</v>
      </c>
      <c r="J30" s="24">
        <v>53</v>
      </c>
      <c r="K30" s="31">
        <v>59</v>
      </c>
      <c r="L30" s="39">
        <v>65</v>
      </c>
      <c r="M30" s="42">
        <v>78</v>
      </c>
    </row>
    <row r="31" spans="1:13" x14ac:dyDescent="0.25">
      <c r="A31" s="27" t="s">
        <v>7</v>
      </c>
      <c r="B31" s="4">
        <v>86</v>
      </c>
      <c r="C31" s="4">
        <v>94</v>
      </c>
      <c r="D31" s="4">
        <v>80</v>
      </c>
      <c r="E31" s="4">
        <v>81</v>
      </c>
      <c r="F31" s="4">
        <v>80</v>
      </c>
      <c r="G31" s="4">
        <v>65</v>
      </c>
      <c r="H31" s="4">
        <v>59</v>
      </c>
      <c r="I31" s="17">
        <v>64</v>
      </c>
      <c r="J31" s="24">
        <v>78</v>
      </c>
      <c r="K31" s="31">
        <v>66</v>
      </c>
      <c r="L31" s="39">
        <v>68</v>
      </c>
      <c r="M31" s="42">
        <v>65</v>
      </c>
    </row>
    <row r="32" spans="1:13" x14ac:dyDescent="0.25">
      <c r="A32" s="27" t="s">
        <v>8</v>
      </c>
      <c r="B32" s="4">
        <v>68</v>
      </c>
      <c r="C32" s="4">
        <v>94</v>
      </c>
      <c r="D32" s="4">
        <v>102</v>
      </c>
      <c r="E32" s="4">
        <v>89</v>
      </c>
      <c r="F32" s="4">
        <v>84</v>
      </c>
      <c r="G32" s="4">
        <v>96</v>
      </c>
      <c r="H32" s="4">
        <v>97</v>
      </c>
      <c r="I32" s="17">
        <v>76</v>
      </c>
      <c r="J32" s="24">
        <v>102</v>
      </c>
      <c r="K32" s="31">
        <v>76</v>
      </c>
      <c r="L32" s="39">
        <v>79</v>
      </c>
      <c r="M32" s="42">
        <v>81</v>
      </c>
    </row>
    <row r="33" spans="1:13" x14ac:dyDescent="0.25">
      <c r="A33" s="27" t="s">
        <v>9</v>
      </c>
      <c r="B33" s="4">
        <v>54</v>
      </c>
      <c r="C33" s="4">
        <v>73</v>
      </c>
      <c r="D33" s="4">
        <v>77</v>
      </c>
      <c r="E33" s="4">
        <v>85</v>
      </c>
      <c r="F33" s="4">
        <v>84</v>
      </c>
      <c r="G33" s="4">
        <v>96</v>
      </c>
      <c r="H33" s="4">
        <v>78</v>
      </c>
      <c r="I33" s="17">
        <v>95</v>
      </c>
      <c r="J33" s="24">
        <v>100</v>
      </c>
      <c r="K33" s="31">
        <v>83</v>
      </c>
      <c r="L33" s="39">
        <v>109</v>
      </c>
      <c r="M33" s="42">
        <v>86</v>
      </c>
    </row>
    <row r="34" spans="1:13" x14ac:dyDescent="0.25">
      <c r="A34" s="27" t="s">
        <v>10</v>
      </c>
      <c r="B34" s="4">
        <v>39</v>
      </c>
      <c r="C34" s="4">
        <v>50</v>
      </c>
      <c r="D34" s="4">
        <v>53</v>
      </c>
      <c r="E34" s="4">
        <v>73</v>
      </c>
      <c r="F34" s="4">
        <v>76</v>
      </c>
      <c r="G34" s="4">
        <v>87</v>
      </c>
      <c r="H34" s="4">
        <v>66</v>
      </c>
      <c r="I34" s="17">
        <v>70</v>
      </c>
      <c r="J34" s="24">
        <v>97</v>
      </c>
      <c r="K34" s="31">
        <v>73</v>
      </c>
      <c r="L34" s="39">
        <v>88</v>
      </c>
      <c r="M34" s="42">
        <v>86</v>
      </c>
    </row>
    <row r="35" spans="1:13" x14ac:dyDescent="0.25">
      <c r="A35" s="27" t="s">
        <v>11</v>
      </c>
      <c r="B35" s="4">
        <v>22</v>
      </c>
      <c r="C35" s="4">
        <v>23</v>
      </c>
      <c r="D35" s="4">
        <v>39</v>
      </c>
      <c r="E35" s="4">
        <v>55</v>
      </c>
      <c r="F35" s="4">
        <v>35</v>
      </c>
      <c r="G35" s="4">
        <v>51</v>
      </c>
      <c r="H35" s="4">
        <v>45</v>
      </c>
      <c r="I35" s="17">
        <v>46</v>
      </c>
      <c r="J35" s="24">
        <v>51</v>
      </c>
      <c r="K35" s="31">
        <v>47</v>
      </c>
      <c r="L35" s="39">
        <v>79</v>
      </c>
      <c r="M35" s="42">
        <v>55</v>
      </c>
    </row>
    <row r="36" spans="1:13" x14ac:dyDescent="0.25">
      <c r="A36" s="27" t="s">
        <v>12</v>
      </c>
      <c r="B36" s="4">
        <v>29</v>
      </c>
      <c r="C36" s="4">
        <v>29</v>
      </c>
      <c r="D36" s="4">
        <v>29</v>
      </c>
      <c r="E36" s="4">
        <v>26</v>
      </c>
      <c r="F36" s="4">
        <v>32</v>
      </c>
      <c r="G36" s="4">
        <v>25</v>
      </c>
      <c r="H36" s="4">
        <v>27</v>
      </c>
      <c r="I36" s="17">
        <v>27</v>
      </c>
      <c r="J36" s="24">
        <v>47</v>
      </c>
      <c r="K36" s="31">
        <v>32</v>
      </c>
      <c r="L36" s="39">
        <v>44</v>
      </c>
      <c r="M36" s="42">
        <v>49</v>
      </c>
    </row>
    <row r="37" spans="1:13" x14ac:dyDescent="0.25">
      <c r="A37" s="27" t="s">
        <v>13</v>
      </c>
      <c r="B37" s="4">
        <v>16</v>
      </c>
      <c r="C37" s="4">
        <v>15</v>
      </c>
      <c r="D37" s="4">
        <v>17</v>
      </c>
      <c r="E37" s="4">
        <v>21</v>
      </c>
      <c r="F37" s="4">
        <v>20</v>
      </c>
      <c r="G37" s="4">
        <v>24</v>
      </c>
      <c r="H37" s="4">
        <v>16</v>
      </c>
      <c r="I37" s="17">
        <v>18</v>
      </c>
      <c r="J37" s="24">
        <v>19</v>
      </c>
      <c r="K37" s="31">
        <v>36</v>
      </c>
      <c r="L37" s="39">
        <v>31</v>
      </c>
      <c r="M37" s="42">
        <v>25</v>
      </c>
    </row>
    <row r="38" spans="1:13" x14ac:dyDescent="0.25">
      <c r="A38" s="27" t="s">
        <v>14</v>
      </c>
      <c r="B38" s="4">
        <v>19</v>
      </c>
      <c r="C38" s="4">
        <v>13</v>
      </c>
      <c r="D38" s="4">
        <v>24</v>
      </c>
      <c r="E38" s="4">
        <v>21</v>
      </c>
      <c r="F38" s="4">
        <v>18</v>
      </c>
      <c r="G38" s="4">
        <v>24</v>
      </c>
      <c r="H38" s="4">
        <v>23</v>
      </c>
      <c r="I38" s="17">
        <v>15</v>
      </c>
      <c r="J38" s="24">
        <v>19</v>
      </c>
      <c r="K38" s="31">
        <v>15</v>
      </c>
      <c r="L38" s="39">
        <v>22</v>
      </c>
      <c r="M38" s="42">
        <v>17</v>
      </c>
    </row>
    <row r="39" spans="1:13" x14ac:dyDescent="0.25">
      <c r="A39" s="27" t="s">
        <v>15</v>
      </c>
      <c r="B39" s="4">
        <v>18</v>
      </c>
      <c r="C39" s="4">
        <v>14</v>
      </c>
      <c r="D39" s="4">
        <v>12</v>
      </c>
      <c r="E39" s="4">
        <v>11</v>
      </c>
      <c r="F39" s="4">
        <v>17</v>
      </c>
      <c r="G39" s="4">
        <v>17</v>
      </c>
      <c r="H39" s="4">
        <v>14</v>
      </c>
      <c r="I39" s="17">
        <v>15</v>
      </c>
      <c r="J39" s="24">
        <v>25</v>
      </c>
      <c r="K39" s="31">
        <v>16</v>
      </c>
      <c r="L39" s="39">
        <v>18</v>
      </c>
      <c r="M39" s="42">
        <v>16</v>
      </c>
    </row>
    <row r="40" spans="1:13" x14ac:dyDescent="0.25">
      <c r="A40" s="27" t="s">
        <v>16</v>
      </c>
      <c r="B40" s="4">
        <v>12</v>
      </c>
      <c r="C40" s="4">
        <v>8</v>
      </c>
      <c r="D40" s="4">
        <v>10</v>
      </c>
      <c r="E40" s="4">
        <v>14</v>
      </c>
      <c r="F40" s="4">
        <v>16</v>
      </c>
      <c r="G40" s="4">
        <v>19</v>
      </c>
      <c r="H40" s="4">
        <v>14</v>
      </c>
      <c r="I40" s="17">
        <v>17</v>
      </c>
      <c r="J40" s="24">
        <v>15</v>
      </c>
      <c r="K40" s="31">
        <v>15</v>
      </c>
      <c r="L40" s="39">
        <v>17</v>
      </c>
      <c r="M40" s="42">
        <v>27</v>
      </c>
    </row>
    <row r="42" spans="1:13" ht="18.600000000000001" customHeight="1" x14ac:dyDescent="0.25">
      <c r="A42" s="50" t="s">
        <v>59</v>
      </c>
      <c r="B42" s="51"/>
      <c r="C42" s="51"/>
      <c r="D42" s="51"/>
      <c r="E42" s="51"/>
      <c r="F42" s="51"/>
      <c r="G42" s="49"/>
      <c r="H42" s="49"/>
      <c r="I42" s="47"/>
      <c r="J42"/>
    </row>
    <row r="43" spans="1:13" x14ac:dyDescent="0.25">
      <c r="A43" s="26"/>
      <c r="B43" s="12">
        <v>2005</v>
      </c>
      <c r="C43" s="12">
        <v>2006</v>
      </c>
      <c r="D43" s="12">
        <v>2007</v>
      </c>
      <c r="E43" s="12">
        <v>2008</v>
      </c>
      <c r="F43" s="12">
        <v>2009</v>
      </c>
      <c r="G43" s="15">
        <v>2010</v>
      </c>
      <c r="H43" s="15">
        <v>2011</v>
      </c>
      <c r="I43" s="15">
        <v>2012</v>
      </c>
      <c r="J43" s="15">
        <v>2013</v>
      </c>
      <c r="K43" s="15">
        <v>2014</v>
      </c>
      <c r="L43" s="15">
        <v>2015</v>
      </c>
      <c r="M43" s="15">
        <v>2016</v>
      </c>
    </row>
    <row r="44" spans="1:13" x14ac:dyDescent="0.25">
      <c r="A44" s="27" t="s">
        <v>17</v>
      </c>
      <c r="B44" s="17">
        <f>SUM(B24:B26)</f>
        <v>54</v>
      </c>
      <c r="C44" s="17">
        <f>SUM(C24:C26)</f>
        <v>40</v>
      </c>
      <c r="D44" s="17">
        <f>SUM(D24:D26)</f>
        <v>35</v>
      </c>
      <c r="E44" s="17">
        <f>SUM(E24:E26)</f>
        <v>29</v>
      </c>
      <c r="F44" s="17">
        <f>SUM(F24:F26)</f>
        <v>47</v>
      </c>
      <c r="G44" s="17">
        <v>47</v>
      </c>
      <c r="H44" s="17">
        <v>54</v>
      </c>
      <c r="I44" s="17">
        <v>47</v>
      </c>
      <c r="J44" s="24">
        <v>45</v>
      </c>
      <c r="K44" s="31">
        <v>56</v>
      </c>
      <c r="L44" s="39">
        <v>47</v>
      </c>
      <c r="M44" s="42">
        <v>60</v>
      </c>
    </row>
    <row r="45" spans="1:13" x14ac:dyDescent="0.25">
      <c r="A45" s="27" t="s">
        <v>18</v>
      </c>
      <c r="B45" s="17">
        <f>378287+244062+165037</f>
        <v>787386</v>
      </c>
      <c r="C45" s="17">
        <f>376887+242990+161787</f>
        <v>781664</v>
      </c>
      <c r="D45" s="17">
        <f>371768+241142+161030</f>
        <v>773940</v>
      </c>
      <c r="E45" s="17">
        <f>365298+237791+163357</f>
        <v>766446</v>
      </c>
      <c r="F45" s="17">
        <f>359610+237302+168696</f>
        <v>765608</v>
      </c>
      <c r="G45" s="17">
        <v>775136</v>
      </c>
      <c r="H45" s="17">
        <v>771717</v>
      </c>
      <c r="I45" s="17">
        <v>761460</v>
      </c>
      <c r="J45" s="24">
        <v>755025</v>
      </c>
      <c r="K45" s="31">
        <v>752545</v>
      </c>
      <c r="L45" s="39">
        <v>749325</v>
      </c>
      <c r="M45" s="42">
        <v>748059</v>
      </c>
    </row>
    <row r="46" spans="1:13" x14ac:dyDescent="0.25">
      <c r="A46" s="27" t="s">
        <v>19</v>
      </c>
      <c r="B46" s="9">
        <f>(B44/B45)*100000</f>
        <v>6.8581356539232345</v>
      </c>
      <c r="C46" s="9">
        <f>(C44/C45)*100000</f>
        <v>5.1172882466123548</v>
      </c>
      <c r="D46" s="9">
        <f>(D44/D45)*100000</f>
        <v>4.5223143912964829</v>
      </c>
      <c r="E46" s="9">
        <f>(E44/E45)*100000</f>
        <v>3.7836977425676435</v>
      </c>
      <c r="F46" s="9">
        <f>(F44/F45)*100000</f>
        <v>6.1389118191032486</v>
      </c>
      <c r="G46" s="17">
        <v>6.1</v>
      </c>
      <c r="H46" s="17">
        <v>7</v>
      </c>
      <c r="I46" s="17">
        <v>6.2</v>
      </c>
      <c r="J46" s="24">
        <v>6</v>
      </c>
      <c r="K46" s="41">
        <v>7.4</v>
      </c>
      <c r="L46" s="41">
        <v>6.3</v>
      </c>
      <c r="M46" s="41">
        <v>8</v>
      </c>
    </row>
    <row r="49" spans="1:13" ht="20.45" customHeight="1" x14ac:dyDescent="0.25">
      <c r="A49" s="50" t="s">
        <v>60</v>
      </c>
      <c r="B49" s="51"/>
      <c r="C49" s="51"/>
      <c r="D49" s="51"/>
      <c r="E49" s="51"/>
      <c r="F49" s="51"/>
      <c r="G49" s="49"/>
      <c r="H49" s="49"/>
      <c r="I49" s="47"/>
      <c r="J49"/>
    </row>
    <row r="50" spans="1:13" x14ac:dyDescent="0.25">
      <c r="A50" s="26"/>
      <c r="B50" s="12">
        <v>2005</v>
      </c>
      <c r="C50" s="12">
        <v>2006</v>
      </c>
      <c r="D50" s="12">
        <v>2007</v>
      </c>
      <c r="E50" s="12">
        <v>2008</v>
      </c>
      <c r="F50" s="12">
        <v>2009</v>
      </c>
      <c r="G50" s="15">
        <v>2010</v>
      </c>
      <c r="H50" s="13">
        <v>2011</v>
      </c>
      <c r="I50" s="13">
        <v>2012</v>
      </c>
      <c r="J50" s="13">
        <v>2013</v>
      </c>
      <c r="K50" s="13">
        <v>2014</v>
      </c>
      <c r="L50" s="13">
        <v>2015</v>
      </c>
      <c r="M50" s="13">
        <v>2016</v>
      </c>
    </row>
    <row r="51" spans="1:13" x14ac:dyDescent="0.25">
      <c r="A51" s="27" t="s">
        <v>20</v>
      </c>
      <c r="B51" s="17">
        <f>SUM(B37:B38)</f>
        <v>35</v>
      </c>
      <c r="C51" s="17">
        <f>SUM(C37:C38)</f>
        <v>28</v>
      </c>
      <c r="D51" s="17">
        <f>SUM(D37:D38)</f>
        <v>41</v>
      </c>
      <c r="E51" s="17">
        <f>SUM(E37:E38)</f>
        <v>42</v>
      </c>
      <c r="F51" s="17">
        <f>SUM(F37:F38)</f>
        <v>38</v>
      </c>
      <c r="G51" s="17">
        <v>48</v>
      </c>
      <c r="H51" s="17">
        <v>39</v>
      </c>
      <c r="I51" s="17">
        <v>33</v>
      </c>
      <c r="J51" s="24">
        <v>38</v>
      </c>
      <c r="K51" s="31">
        <v>51</v>
      </c>
      <c r="L51" s="39">
        <v>53</v>
      </c>
      <c r="M51" s="42">
        <v>42</v>
      </c>
    </row>
    <row r="52" spans="1:13" x14ac:dyDescent="0.25">
      <c r="A52" s="27" t="s">
        <v>18</v>
      </c>
      <c r="B52" s="17">
        <f>160913+149939</f>
        <v>310852</v>
      </c>
      <c r="C52" s="17">
        <f>162986+146391</f>
        <v>309377</v>
      </c>
      <c r="D52" s="17">
        <f>164294+144241</f>
        <v>308535</v>
      </c>
      <c r="E52" s="17">
        <f>167365+142301</f>
        <v>309666</v>
      </c>
      <c r="F52" s="17">
        <f>171890+142071</f>
        <v>313961</v>
      </c>
      <c r="G52" s="17">
        <v>314719</v>
      </c>
      <c r="H52" s="17">
        <v>318064</v>
      </c>
      <c r="I52" s="17">
        <v>327122</v>
      </c>
      <c r="J52" s="24">
        <v>340632</v>
      </c>
      <c r="K52" s="31">
        <v>351814</v>
      </c>
      <c r="L52" s="39">
        <v>361601</v>
      </c>
      <c r="M52" s="42">
        <v>369975</v>
      </c>
    </row>
    <row r="53" spans="1:13" x14ac:dyDescent="0.25">
      <c r="A53" s="27" t="s">
        <v>19</v>
      </c>
      <c r="B53" s="9">
        <f>(B51/B52)*100000</f>
        <v>11.259377452935802</v>
      </c>
      <c r="C53" s="9">
        <f>(C51/C52)*100000</f>
        <v>9.0504465425678067</v>
      </c>
      <c r="D53" s="9">
        <f>(D51/D52)*100000</f>
        <v>13.288605830780948</v>
      </c>
      <c r="E53" s="9">
        <f>(E51/E52)*100000</f>
        <v>13.56300013563</v>
      </c>
      <c r="F53" s="9">
        <f>(F51/F52)*100000</f>
        <v>12.103414118314058</v>
      </c>
      <c r="G53" s="17">
        <v>15.3</v>
      </c>
      <c r="H53" s="17">
        <v>12.26</v>
      </c>
      <c r="I53" s="17">
        <v>10.1</v>
      </c>
      <c r="J53" s="24">
        <v>11.2</v>
      </c>
      <c r="K53" s="41">
        <v>14.5</v>
      </c>
      <c r="L53" s="41">
        <v>14.7</v>
      </c>
      <c r="M53" s="41">
        <v>11.4</v>
      </c>
    </row>
    <row r="55" spans="1:13" ht="20.45" customHeight="1" x14ac:dyDescent="0.25">
      <c r="A55" s="50" t="s">
        <v>61</v>
      </c>
      <c r="B55" s="51"/>
      <c r="C55" s="51"/>
      <c r="D55" s="51"/>
      <c r="E55" s="51"/>
      <c r="F55" s="51"/>
      <c r="G55" s="49"/>
      <c r="H55" s="49"/>
      <c r="I55" s="47"/>
      <c r="J55"/>
    </row>
    <row r="56" spans="1:13" x14ac:dyDescent="0.25">
      <c r="A56" s="26"/>
      <c r="B56" s="12">
        <v>2005</v>
      </c>
      <c r="C56" s="12">
        <v>2006</v>
      </c>
      <c r="D56" s="12">
        <v>2007</v>
      </c>
      <c r="E56" s="12">
        <v>2008</v>
      </c>
      <c r="F56" s="12">
        <v>2009</v>
      </c>
      <c r="G56" s="15">
        <v>2010</v>
      </c>
      <c r="H56" s="13">
        <v>2011</v>
      </c>
      <c r="I56" s="13">
        <v>2012</v>
      </c>
      <c r="J56" s="13">
        <v>2013</v>
      </c>
      <c r="K56" s="13">
        <v>2014</v>
      </c>
      <c r="L56" s="13">
        <v>2015</v>
      </c>
      <c r="M56" s="13">
        <v>2016</v>
      </c>
    </row>
    <row r="57" spans="1:13" x14ac:dyDescent="0.25">
      <c r="A57" s="27" t="s">
        <v>21</v>
      </c>
      <c r="B57" s="17">
        <f>SUM(B39:B40)</f>
        <v>30</v>
      </c>
      <c r="C57" s="17">
        <f>SUM(C39:C40)</f>
        <v>22</v>
      </c>
      <c r="D57" s="17">
        <f>SUM(D39:D40)</f>
        <v>22</v>
      </c>
      <c r="E57" s="17">
        <f>SUM(E39:E40)</f>
        <v>25</v>
      </c>
      <c r="F57" s="17">
        <f>SUM(F39:F40)</f>
        <v>33</v>
      </c>
      <c r="G57" s="17">
        <v>36</v>
      </c>
      <c r="H57" s="17">
        <v>28</v>
      </c>
      <c r="I57" s="17">
        <v>32</v>
      </c>
      <c r="J57" s="24">
        <v>40</v>
      </c>
      <c r="K57" s="31">
        <v>31</v>
      </c>
      <c r="L57" s="39">
        <v>35</v>
      </c>
      <c r="M57" s="42">
        <v>43</v>
      </c>
    </row>
    <row r="58" spans="1:13" x14ac:dyDescent="0.25">
      <c r="A58" s="27" t="s">
        <v>18</v>
      </c>
      <c r="B58" s="17">
        <f>109584+116221</f>
        <v>225805</v>
      </c>
      <c r="C58" s="17">
        <f>112533+112231</f>
        <v>224764</v>
      </c>
      <c r="D58" s="17">
        <f>113871+115852</f>
        <v>229723</v>
      </c>
      <c r="E58" s="17">
        <f>114168+118137</f>
        <v>232305</v>
      </c>
      <c r="F58" s="17">
        <f>115322+115501</f>
        <v>230823</v>
      </c>
      <c r="G58" s="17">
        <v>235566</v>
      </c>
      <c r="H58" s="17">
        <v>239360</v>
      </c>
      <c r="I58" s="17">
        <v>240830</v>
      </c>
      <c r="J58" s="24">
        <v>240927</v>
      </c>
      <c r="K58" s="31">
        <v>241307</v>
      </c>
      <c r="L58" s="39">
        <v>242002</v>
      </c>
      <c r="M58" s="42">
        <v>242350</v>
      </c>
    </row>
    <row r="59" spans="1:13" x14ac:dyDescent="0.25">
      <c r="A59" s="27" t="s">
        <v>19</v>
      </c>
      <c r="B59" s="9">
        <f>(B57/B58)*100000</f>
        <v>13.285799694426608</v>
      </c>
      <c r="C59" s="9">
        <f>(C57/C58)*100000</f>
        <v>9.7880443487391222</v>
      </c>
      <c r="D59" s="9">
        <f>(D57/D58)*100000</f>
        <v>9.5767511307095941</v>
      </c>
      <c r="E59" s="9">
        <f>(E57/E58)*100000</f>
        <v>10.761714125825961</v>
      </c>
      <c r="F59" s="9">
        <f>(F57/F58)*100000</f>
        <v>14.296668876151855</v>
      </c>
      <c r="G59" s="17">
        <v>15.3</v>
      </c>
      <c r="H59" s="17">
        <v>11.7</v>
      </c>
      <c r="I59" s="17">
        <v>13.3</v>
      </c>
      <c r="J59" s="24">
        <v>16.600000000000001</v>
      </c>
      <c r="K59" s="31">
        <v>12.8</v>
      </c>
      <c r="L59" s="39">
        <v>14.5</v>
      </c>
      <c r="M59" s="42">
        <v>17.7</v>
      </c>
    </row>
    <row r="63" spans="1:13" x14ac:dyDescent="0.25">
      <c r="A63" s="48" t="s">
        <v>57</v>
      </c>
      <c r="B63" s="49"/>
      <c r="C63" s="49"/>
      <c r="D63" s="49"/>
      <c r="E63" s="49"/>
      <c r="F63" s="49"/>
      <c r="G63" s="49"/>
      <c r="H63" s="49"/>
      <c r="I63" s="49"/>
      <c r="J63"/>
    </row>
    <row r="64" spans="1:13" x14ac:dyDescent="0.25">
      <c r="A64" s="49"/>
      <c r="B64" s="49"/>
      <c r="C64" s="49"/>
      <c r="D64" s="49"/>
      <c r="E64" s="49"/>
      <c r="F64" s="49"/>
      <c r="G64" s="49"/>
      <c r="H64" s="49"/>
      <c r="I64" s="49"/>
      <c r="J64"/>
    </row>
    <row r="65" spans="1:10" ht="19.899999999999999" customHeight="1" x14ac:dyDescent="0.25">
      <c r="A65" s="49"/>
      <c r="B65" s="49"/>
      <c r="C65" s="49"/>
      <c r="D65" s="49"/>
      <c r="E65" s="49"/>
      <c r="F65" s="49"/>
      <c r="G65" s="49"/>
      <c r="H65" s="49"/>
      <c r="I65" s="49"/>
      <c r="J65"/>
    </row>
    <row r="66" spans="1:10" ht="36" customHeight="1" x14ac:dyDescent="0.25">
      <c r="A66" s="49"/>
      <c r="B66" s="49"/>
      <c r="C66" s="49"/>
      <c r="D66" s="49"/>
      <c r="E66" s="49"/>
      <c r="F66" s="49"/>
      <c r="G66" s="49"/>
      <c r="H66" s="49"/>
      <c r="I66" s="49"/>
      <c r="J66"/>
    </row>
  </sheetData>
  <mergeCells count="7">
    <mergeCell ref="A55:I55"/>
    <mergeCell ref="A63:I66"/>
    <mergeCell ref="A1:I1"/>
    <mergeCell ref="A20:I20"/>
    <mergeCell ref="A22:I22"/>
    <mergeCell ref="A42:I42"/>
    <mergeCell ref="A49:I49"/>
  </mergeCells>
  <phoneticPr fontId="0" type="noConversion"/>
  <pageMargins left="0.7" right="0.7" top="0.28000000000000003" bottom="0.33"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A7" sqref="A7"/>
    </sheetView>
  </sheetViews>
  <sheetFormatPr defaultRowHeight="15" x14ac:dyDescent="0.25"/>
  <cols>
    <col min="10" max="10" width="9.140625" style="25"/>
  </cols>
  <sheetData>
    <row r="1" spans="1:13" x14ac:dyDescent="0.25">
      <c r="A1" s="46" t="s">
        <v>63</v>
      </c>
      <c r="B1" s="57"/>
      <c r="C1" s="57"/>
      <c r="D1" s="57"/>
      <c r="E1" s="57"/>
      <c r="F1" s="57"/>
      <c r="G1" s="57"/>
      <c r="H1" s="57"/>
      <c r="I1" s="47"/>
      <c r="J1"/>
    </row>
    <row r="2" spans="1:13" x14ac:dyDescent="0.25">
      <c r="A2" s="3"/>
      <c r="B2" s="12">
        <v>2005</v>
      </c>
      <c r="C2" s="12">
        <v>2006</v>
      </c>
      <c r="D2" s="12">
        <v>2007</v>
      </c>
      <c r="E2" s="12">
        <v>2008</v>
      </c>
      <c r="F2" s="12">
        <v>2009</v>
      </c>
      <c r="G2" s="13">
        <v>2010</v>
      </c>
      <c r="H2" s="13">
        <v>2011</v>
      </c>
      <c r="I2" s="13">
        <v>2012</v>
      </c>
      <c r="J2" s="13">
        <v>2013</v>
      </c>
      <c r="K2" s="13">
        <v>2014</v>
      </c>
      <c r="L2" s="13">
        <v>2015</v>
      </c>
      <c r="M2" s="13">
        <v>2016</v>
      </c>
    </row>
    <row r="3" spans="1:13" x14ac:dyDescent="0.25">
      <c r="A3" t="s">
        <v>22</v>
      </c>
      <c r="B3" s="4">
        <v>18.77</v>
      </c>
      <c r="C3" s="4">
        <v>18.84</v>
      </c>
      <c r="D3" s="4">
        <v>20.54</v>
      </c>
      <c r="E3" s="4">
        <v>20.58</v>
      </c>
      <c r="F3" s="4">
        <v>19.82</v>
      </c>
      <c r="G3" s="4">
        <v>22.39</v>
      </c>
      <c r="H3" s="4">
        <v>19.88</v>
      </c>
      <c r="I3" s="17">
        <v>20.2</v>
      </c>
      <c r="J3" s="24">
        <v>24.3</v>
      </c>
      <c r="K3" s="31">
        <v>20.6</v>
      </c>
      <c r="L3" s="39">
        <v>23.1</v>
      </c>
      <c r="M3" s="42">
        <v>23.5</v>
      </c>
    </row>
    <row r="4" spans="1:13" x14ac:dyDescent="0.25">
      <c r="A4" t="s">
        <v>23</v>
      </c>
      <c r="B4" s="4">
        <v>4.26</v>
      </c>
      <c r="C4" s="4">
        <v>5.07</v>
      </c>
      <c r="D4" s="4">
        <v>5.22</v>
      </c>
      <c r="E4" s="4">
        <v>5.5</v>
      </c>
      <c r="F4" s="4">
        <v>5.77</v>
      </c>
      <c r="G4" s="4">
        <v>5.59</v>
      </c>
      <c r="H4" s="4">
        <v>6.06</v>
      </c>
      <c r="I4" s="17">
        <v>5.6</v>
      </c>
      <c r="J4" s="24">
        <v>5.5</v>
      </c>
      <c r="K4" s="31">
        <v>5.7</v>
      </c>
      <c r="L4" s="39">
        <v>7.3</v>
      </c>
      <c r="M4" s="42">
        <v>6.4</v>
      </c>
    </row>
    <row r="5" spans="1:13" x14ac:dyDescent="0.25">
      <c r="I5" s="17"/>
      <c r="J5" s="24"/>
    </row>
    <row r="6" spans="1:13" x14ac:dyDescent="0.25">
      <c r="A6" s="46" t="s">
        <v>64</v>
      </c>
      <c r="B6" s="57"/>
      <c r="C6" s="57"/>
      <c r="D6" s="57"/>
      <c r="E6" s="57"/>
      <c r="F6" s="57"/>
      <c r="G6" s="57"/>
      <c r="H6" s="57"/>
      <c r="I6" s="57"/>
      <c r="J6"/>
    </row>
    <row r="7" spans="1:13" x14ac:dyDescent="0.25">
      <c r="A7" s="3"/>
      <c r="B7" s="12">
        <v>2005</v>
      </c>
      <c r="C7" s="12">
        <v>2006</v>
      </c>
      <c r="D7" s="12">
        <v>2007</v>
      </c>
      <c r="E7" s="12">
        <v>2008</v>
      </c>
      <c r="F7" s="12">
        <v>2009</v>
      </c>
      <c r="G7" s="13">
        <v>2010</v>
      </c>
      <c r="H7" s="13">
        <v>2011</v>
      </c>
      <c r="I7" s="13">
        <v>2012</v>
      </c>
      <c r="J7" s="13">
        <v>2013</v>
      </c>
      <c r="K7" s="13">
        <v>2014</v>
      </c>
      <c r="L7" s="13">
        <v>2015</v>
      </c>
      <c r="M7" s="13">
        <v>2016</v>
      </c>
    </row>
    <row r="8" spans="1:13" x14ac:dyDescent="0.25">
      <c r="A8" t="s">
        <v>22</v>
      </c>
      <c r="B8" s="4">
        <v>519</v>
      </c>
      <c r="C8" s="4">
        <v>525</v>
      </c>
      <c r="D8" s="4">
        <v>576</v>
      </c>
      <c r="E8" s="4">
        <v>580</v>
      </c>
      <c r="F8" s="4">
        <v>559</v>
      </c>
      <c r="G8" s="4">
        <v>632</v>
      </c>
      <c r="H8" s="4">
        <v>563</v>
      </c>
      <c r="I8" s="17">
        <v>573</v>
      </c>
      <c r="J8" s="24">
        <v>693</v>
      </c>
      <c r="K8" s="31">
        <v>589</v>
      </c>
      <c r="L8" s="39">
        <v>662</v>
      </c>
      <c r="M8" s="42">
        <v>676</v>
      </c>
    </row>
    <row r="9" spans="1:13" x14ac:dyDescent="0.25">
      <c r="A9" s="2" t="s">
        <v>23</v>
      </c>
      <c r="B9" s="5">
        <v>120</v>
      </c>
      <c r="C9" s="5">
        <v>143</v>
      </c>
      <c r="D9" s="5">
        <v>148</v>
      </c>
      <c r="E9" s="5">
        <v>157</v>
      </c>
      <c r="F9" s="5">
        <v>165</v>
      </c>
      <c r="G9" s="5">
        <v>160</v>
      </c>
      <c r="H9" s="5">
        <v>174</v>
      </c>
      <c r="I9" s="5">
        <v>161</v>
      </c>
      <c r="J9" s="5">
        <v>160</v>
      </c>
      <c r="K9" s="29">
        <v>166</v>
      </c>
      <c r="L9" s="29">
        <v>212</v>
      </c>
      <c r="M9" s="29">
        <v>186</v>
      </c>
    </row>
    <row r="10" spans="1:13" x14ac:dyDescent="0.25">
      <c r="A10" s="1" t="s">
        <v>37</v>
      </c>
      <c r="B10" s="10">
        <f>SUM(B8:B9)</f>
        <v>639</v>
      </c>
      <c r="C10" s="10">
        <f>SUM(C8:C9)</f>
        <v>668</v>
      </c>
      <c r="D10" s="10">
        <f>SUM(D8:D9)</f>
        <v>724</v>
      </c>
      <c r="E10" s="10">
        <f>SUM(E8:E9)</f>
        <v>737</v>
      </c>
      <c r="F10" s="10">
        <f>SUM(F8:F9)</f>
        <v>724</v>
      </c>
      <c r="G10" s="14">
        <v>792</v>
      </c>
      <c r="H10" s="14">
        <v>737</v>
      </c>
      <c r="I10" s="14">
        <v>734</v>
      </c>
      <c r="J10" s="14">
        <v>853</v>
      </c>
      <c r="K10" s="33">
        <v>755</v>
      </c>
      <c r="L10" s="33">
        <v>874</v>
      </c>
      <c r="M10" s="33">
        <f>SUM(M8:M9)</f>
        <v>862</v>
      </c>
    </row>
    <row r="13" spans="1:13" x14ac:dyDescent="0.25">
      <c r="A13" s="48" t="s">
        <v>62</v>
      </c>
      <c r="B13" s="49"/>
      <c r="C13" s="49"/>
      <c r="D13" s="49"/>
      <c r="E13" s="49"/>
      <c r="F13" s="49"/>
      <c r="G13" s="49"/>
      <c r="H13" s="49"/>
    </row>
    <row r="14" spans="1:13" x14ac:dyDescent="0.25">
      <c r="A14" s="49"/>
      <c r="B14" s="49"/>
      <c r="C14" s="49"/>
      <c r="D14" s="49"/>
      <c r="E14" s="49"/>
      <c r="F14" s="49"/>
      <c r="G14" s="49"/>
      <c r="H14" s="49"/>
    </row>
    <row r="15" spans="1:13" x14ac:dyDescent="0.25">
      <c r="A15" s="49"/>
      <c r="B15" s="49"/>
      <c r="C15" s="49"/>
      <c r="D15" s="49"/>
      <c r="E15" s="49"/>
      <c r="F15" s="49"/>
      <c r="G15" s="49"/>
      <c r="H15" s="49"/>
    </row>
    <row r="16" spans="1:13" x14ac:dyDescent="0.25">
      <c r="A16" s="49"/>
      <c r="B16" s="49"/>
      <c r="C16" s="49"/>
      <c r="D16" s="49"/>
      <c r="E16" s="49"/>
      <c r="F16" s="49"/>
      <c r="G16" s="49"/>
      <c r="H16" s="49"/>
    </row>
    <row r="17" spans="1:8" ht="61.5" customHeight="1" x14ac:dyDescent="0.25">
      <c r="A17" s="49"/>
      <c r="B17" s="49"/>
      <c r="C17" s="49"/>
      <c r="D17" s="49"/>
      <c r="E17" s="49"/>
      <c r="F17" s="49"/>
      <c r="G17" s="49"/>
      <c r="H17" s="49"/>
    </row>
  </sheetData>
  <mergeCells count="3">
    <mergeCell ref="A13:H17"/>
    <mergeCell ref="A6:I6"/>
    <mergeCell ref="A1:I1"/>
  </mergeCells>
  <phoneticPr fontId="0" type="noConversion"/>
  <pageMargins left="0.7" right="0.7" top="0.75" bottom="0.75" header="0.3" footer="0.3"/>
  <pageSetup orientation="portrait" r:id="rId1"/>
  <ignoredErrors>
    <ignoredError sqref="M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K35" sqref="K35"/>
    </sheetView>
  </sheetViews>
  <sheetFormatPr defaultRowHeight="15" x14ac:dyDescent="0.25"/>
  <cols>
    <col min="1" max="1" width="18.42578125" customWidth="1"/>
    <col min="10" max="10" width="9.140625" style="25"/>
  </cols>
  <sheetData>
    <row r="1" spans="1:13" x14ac:dyDescent="0.25">
      <c r="A1" s="52" t="s">
        <v>65</v>
      </c>
      <c r="B1" s="59"/>
      <c r="C1" s="59"/>
      <c r="D1" s="59"/>
      <c r="E1" s="59"/>
      <c r="F1" s="59"/>
      <c r="G1" s="59"/>
      <c r="H1" s="59"/>
      <c r="I1" s="49"/>
      <c r="J1"/>
    </row>
    <row r="2" spans="1:13" x14ac:dyDescent="0.25">
      <c r="A2" s="3"/>
      <c r="B2" s="12">
        <v>2005</v>
      </c>
      <c r="C2" s="12">
        <v>2006</v>
      </c>
      <c r="D2" s="12">
        <v>2007</v>
      </c>
      <c r="E2" s="12">
        <v>2008</v>
      </c>
      <c r="F2" s="12">
        <v>2009</v>
      </c>
      <c r="G2" s="13">
        <v>2010</v>
      </c>
      <c r="H2" s="13">
        <v>2011</v>
      </c>
      <c r="I2" s="13">
        <v>2012</v>
      </c>
      <c r="J2" s="13">
        <v>2013</v>
      </c>
      <c r="K2" s="13">
        <v>2014</v>
      </c>
      <c r="L2" s="13">
        <v>2015</v>
      </c>
      <c r="M2" s="13">
        <v>2016</v>
      </c>
    </row>
    <row r="3" spans="1:13" x14ac:dyDescent="0.25">
      <c r="A3" t="s">
        <v>47</v>
      </c>
      <c r="B3" s="9">
        <v>11.8</v>
      </c>
      <c r="C3" s="9">
        <v>12.2</v>
      </c>
      <c r="D3" s="9">
        <v>13.5</v>
      </c>
      <c r="E3" s="9">
        <v>13.8</v>
      </c>
      <c r="F3" s="9">
        <v>13.4</v>
      </c>
      <c r="G3" s="9">
        <v>14.4</v>
      </c>
      <c r="H3" s="9">
        <v>13.8</v>
      </c>
      <c r="I3" s="9">
        <v>13.7</v>
      </c>
      <c r="J3" s="9">
        <v>16</v>
      </c>
      <c r="K3" s="9">
        <v>14.1</v>
      </c>
      <c r="L3" s="9">
        <v>16.5</v>
      </c>
      <c r="M3" s="9">
        <v>15.9</v>
      </c>
    </row>
    <row r="4" spans="1:13" x14ac:dyDescent="0.25">
      <c r="A4" t="s">
        <v>44</v>
      </c>
      <c r="B4" s="9">
        <v>5</v>
      </c>
      <c r="C4" s="9">
        <v>7.6</v>
      </c>
      <c r="D4" s="9">
        <v>6.1</v>
      </c>
      <c r="E4" s="9">
        <v>5.2</v>
      </c>
      <c r="F4" s="9">
        <v>8.8000000000000007</v>
      </c>
      <c r="G4" s="9">
        <v>7.4</v>
      </c>
      <c r="H4" s="9">
        <v>4.3</v>
      </c>
      <c r="I4" s="9">
        <v>4.5</v>
      </c>
      <c r="J4" s="9">
        <v>4.9000000000000004</v>
      </c>
      <c r="K4" s="9">
        <v>4.5999999999999996</v>
      </c>
      <c r="L4" s="9">
        <v>2.9</v>
      </c>
      <c r="M4" s="9">
        <v>6.5</v>
      </c>
    </row>
    <row r="5" spans="1:13" x14ac:dyDescent="0.25">
      <c r="A5" t="s">
        <v>45</v>
      </c>
      <c r="B5" s="9">
        <v>29.7</v>
      </c>
      <c r="C5" s="9">
        <v>12.8</v>
      </c>
      <c r="D5" s="9">
        <v>12.5</v>
      </c>
      <c r="E5" s="9">
        <v>15.1</v>
      </c>
      <c r="F5" s="9">
        <v>7.4</v>
      </c>
      <c r="G5" s="9">
        <v>16.2</v>
      </c>
      <c r="H5" s="9">
        <v>8.6999999999999993</v>
      </c>
      <c r="I5" s="9">
        <v>11.5</v>
      </c>
      <c r="J5" s="9">
        <v>11.3</v>
      </c>
      <c r="K5" s="9">
        <v>11.1</v>
      </c>
      <c r="L5" s="9">
        <v>9.6</v>
      </c>
      <c r="M5" s="9">
        <v>23.1</v>
      </c>
    </row>
    <row r="6" spans="1:13" x14ac:dyDescent="0.25">
      <c r="A6" t="s">
        <v>46</v>
      </c>
      <c r="B6" s="9">
        <v>7.4</v>
      </c>
      <c r="C6" s="9">
        <v>10.4</v>
      </c>
      <c r="D6" s="9">
        <v>7.7</v>
      </c>
      <c r="E6" s="9">
        <v>4.5</v>
      </c>
      <c r="F6" s="9">
        <v>2.9</v>
      </c>
      <c r="G6" s="9">
        <v>14.8</v>
      </c>
      <c r="H6" s="9">
        <v>6.8</v>
      </c>
      <c r="I6" s="9">
        <v>8</v>
      </c>
      <c r="J6" s="9">
        <v>5.8</v>
      </c>
      <c r="K6" s="9">
        <v>5.5</v>
      </c>
      <c r="L6" s="9">
        <v>6.5</v>
      </c>
      <c r="M6" s="9">
        <v>3.4</v>
      </c>
    </row>
    <row r="7" spans="1:13" x14ac:dyDescent="0.25">
      <c r="B7" s="9"/>
      <c r="C7" s="9"/>
      <c r="D7" s="9"/>
      <c r="E7" s="9"/>
      <c r="F7" s="9"/>
      <c r="G7" s="9"/>
      <c r="H7" s="9"/>
      <c r="I7" s="9"/>
      <c r="J7" s="9"/>
    </row>
    <row r="8" spans="1:13" x14ac:dyDescent="0.25">
      <c r="A8" s="54" t="s">
        <v>49</v>
      </c>
      <c r="B8" s="58"/>
      <c r="C8" s="58"/>
      <c r="D8" s="58"/>
      <c r="E8" s="58"/>
      <c r="F8" s="58"/>
      <c r="G8" s="49"/>
      <c r="H8" s="49"/>
      <c r="I8" s="49"/>
      <c r="J8"/>
    </row>
    <row r="9" spans="1:13" x14ac:dyDescent="0.25">
      <c r="A9" s="58"/>
      <c r="B9" s="58"/>
      <c r="C9" s="58"/>
      <c r="D9" s="58"/>
      <c r="E9" s="58"/>
      <c r="F9" s="58"/>
      <c r="G9" s="49"/>
      <c r="H9" s="49"/>
      <c r="I9" s="49"/>
      <c r="J9"/>
    </row>
    <row r="11" spans="1:13" x14ac:dyDescent="0.25">
      <c r="A11" s="46" t="s">
        <v>66</v>
      </c>
      <c r="B11" s="57"/>
      <c r="C11" s="57"/>
      <c r="D11" s="57"/>
      <c r="E11" s="57"/>
      <c r="F11" s="57"/>
      <c r="G11" s="57"/>
      <c r="H11" s="57"/>
      <c r="I11" s="47"/>
      <c r="J11"/>
    </row>
    <row r="12" spans="1:13" x14ac:dyDescent="0.25">
      <c r="A12" s="3"/>
      <c r="B12" s="12">
        <v>2005</v>
      </c>
      <c r="C12" s="12">
        <v>2006</v>
      </c>
      <c r="D12" s="12">
        <v>2007</v>
      </c>
      <c r="E12" s="12">
        <v>2008</v>
      </c>
      <c r="F12" s="12">
        <v>2009</v>
      </c>
      <c r="G12" s="15">
        <v>2010</v>
      </c>
      <c r="H12" s="13">
        <v>2011</v>
      </c>
      <c r="I12" s="13">
        <v>2012</v>
      </c>
      <c r="J12" s="13">
        <v>2013</v>
      </c>
      <c r="K12" s="13">
        <v>2014</v>
      </c>
      <c r="L12" s="13">
        <v>2015</v>
      </c>
      <c r="M12" s="13">
        <v>2016</v>
      </c>
    </row>
    <row r="13" spans="1:13" x14ac:dyDescent="0.25">
      <c r="A13" t="s">
        <v>47</v>
      </c>
      <c r="B13" s="4">
        <v>594</v>
      </c>
      <c r="C13" s="4">
        <v>619</v>
      </c>
      <c r="D13" s="4">
        <v>683</v>
      </c>
      <c r="E13" s="4">
        <v>701</v>
      </c>
      <c r="F13" s="4">
        <v>681</v>
      </c>
      <c r="G13" s="4">
        <v>731</v>
      </c>
      <c r="H13" s="4">
        <v>704</v>
      </c>
      <c r="I13" s="17">
        <v>696</v>
      </c>
      <c r="J13" s="24">
        <v>816</v>
      </c>
      <c r="K13" s="31">
        <v>719</v>
      </c>
      <c r="L13" s="39">
        <v>844</v>
      </c>
      <c r="M13" s="42">
        <v>812</v>
      </c>
    </row>
    <row r="14" spans="1:13" x14ac:dyDescent="0.25">
      <c r="A14" t="s">
        <v>24</v>
      </c>
      <c r="B14" s="4">
        <v>18</v>
      </c>
      <c r="C14" s="4">
        <v>28</v>
      </c>
      <c r="D14" s="4">
        <v>23</v>
      </c>
      <c r="E14" s="4">
        <v>20</v>
      </c>
      <c r="F14" s="4">
        <v>34</v>
      </c>
      <c r="G14" s="4">
        <v>29</v>
      </c>
      <c r="H14" s="4">
        <v>17</v>
      </c>
      <c r="I14" s="17">
        <v>18</v>
      </c>
      <c r="J14" s="24">
        <v>20</v>
      </c>
      <c r="K14" s="31">
        <v>19</v>
      </c>
      <c r="L14" s="39">
        <v>12</v>
      </c>
      <c r="M14" s="42">
        <v>27</v>
      </c>
    </row>
    <row r="15" spans="1:13" x14ac:dyDescent="0.25">
      <c r="A15" t="s">
        <v>26</v>
      </c>
      <c r="B15" s="4">
        <v>18</v>
      </c>
      <c r="C15" s="4">
        <v>8</v>
      </c>
      <c r="D15" s="4">
        <v>8</v>
      </c>
      <c r="E15" s="4">
        <v>10</v>
      </c>
      <c r="F15" s="4">
        <v>5</v>
      </c>
      <c r="G15" s="4">
        <v>11</v>
      </c>
      <c r="H15" s="4">
        <v>6</v>
      </c>
      <c r="I15" s="17">
        <v>8</v>
      </c>
      <c r="J15" s="24">
        <v>8</v>
      </c>
      <c r="K15" s="31">
        <v>8</v>
      </c>
      <c r="L15" s="39">
        <v>7</v>
      </c>
      <c r="M15" s="42">
        <v>17</v>
      </c>
    </row>
    <row r="16" spans="1:13" x14ac:dyDescent="0.25">
      <c r="A16" s="2" t="s">
        <v>27</v>
      </c>
      <c r="B16" s="5">
        <v>9</v>
      </c>
      <c r="C16" s="5">
        <v>13</v>
      </c>
      <c r="D16" s="5">
        <v>10</v>
      </c>
      <c r="E16" s="5">
        <v>6</v>
      </c>
      <c r="F16" s="5">
        <v>4</v>
      </c>
      <c r="G16" s="5">
        <v>21</v>
      </c>
      <c r="H16" s="5">
        <v>10</v>
      </c>
      <c r="I16" s="5">
        <v>12</v>
      </c>
      <c r="J16" s="5">
        <v>9</v>
      </c>
      <c r="K16" s="31">
        <v>9</v>
      </c>
      <c r="L16" s="39">
        <v>11</v>
      </c>
      <c r="M16" s="42">
        <v>6</v>
      </c>
    </row>
    <row r="17" spans="1:13" x14ac:dyDescent="0.25">
      <c r="A17" s="6" t="s">
        <v>37</v>
      </c>
      <c r="B17" s="10">
        <f t="shared" ref="B17:G17" si="0">SUM(B13:B16)</f>
        <v>639</v>
      </c>
      <c r="C17" s="10">
        <f t="shared" si="0"/>
        <v>668</v>
      </c>
      <c r="D17" s="10">
        <f t="shared" si="0"/>
        <v>724</v>
      </c>
      <c r="E17" s="10">
        <f t="shared" si="0"/>
        <v>737</v>
      </c>
      <c r="F17" s="10">
        <f t="shared" si="0"/>
        <v>724</v>
      </c>
      <c r="G17" s="14">
        <f t="shared" si="0"/>
        <v>792</v>
      </c>
      <c r="H17" s="14">
        <v>737</v>
      </c>
      <c r="I17" s="14">
        <v>734</v>
      </c>
      <c r="J17" s="14">
        <v>853</v>
      </c>
      <c r="K17" s="33">
        <f>SUM(K13:K16)</f>
        <v>755</v>
      </c>
      <c r="L17" s="33">
        <f>SUM(L13:L16)</f>
        <v>874</v>
      </c>
      <c r="M17" s="33">
        <f>SUM(M13:M16)</f>
        <v>862</v>
      </c>
    </row>
    <row r="18" spans="1:13" x14ac:dyDescent="0.25">
      <c r="A18" s="6"/>
      <c r="B18" s="10"/>
      <c r="C18" s="10"/>
      <c r="D18" s="10"/>
      <c r="E18" s="10"/>
      <c r="F18" s="10"/>
      <c r="G18" s="4"/>
    </row>
    <row r="19" spans="1:13" x14ac:dyDescent="0.25">
      <c r="A19" s="52" t="s">
        <v>67</v>
      </c>
      <c r="B19" s="59"/>
      <c r="C19" s="59"/>
      <c r="D19" s="59"/>
      <c r="E19" s="59"/>
      <c r="F19" s="59"/>
      <c r="G19" s="59"/>
      <c r="H19" s="59"/>
      <c r="I19" s="49"/>
      <c r="J19"/>
    </row>
    <row r="20" spans="1:13" x14ac:dyDescent="0.25">
      <c r="A20" s="3"/>
      <c r="B20" s="12">
        <v>2005</v>
      </c>
      <c r="C20" s="12">
        <v>2006</v>
      </c>
      <c r="D20" s="12">
        <v>2007</v>
      </c>
      <c r="E20" s="12">
        <v>2008</v>
      </c>
      <c r="F20" s="12">
        <v>2009</v>
      </c>
      <c r="G20" s="13">
        <v>2010</v>
      </c>
      <c r="H20" s="13">
        <v>2011</v>
      </c>
      <c r="I20" s="13">
        <v>2012</v>
      </c>
      <c r="J20" s="13">
        <v>2013</v>
      </c>
      <c r="K20" s="13">
        <v>2014</v>
      </c>
      <c r="L20" s="13">
        <v>2015</v>
      </c>
      <c r="M20" s="13">
        <v>2016</v>
      </c>
    </row>
    <row r="21" spans="1:13" x14ac:dyDescent="0.25">
      <c r="A21" t="s">
        <v>25</v>
      </c>
      <c r="B21" s="22">
        <v>5.3</v>
      </c>
      <c r="C21" s="22">
        <v>3.9</v>
      </c>
      <c r="D21" s="22">
        <v>4.7</v>
      </c>
      <c r="E21" s="22">
        <v>5.5</v>
      </c>
      <c r="F21" s="22">
        <v>4.9000000000000004</v>
      </c>
      <c r="G21" s="22">
        <v>3.9</v>
      </c>
      <c r="H21" s="22">
        <v>5.5</v>
      </c>
      <c r="I21" s="22">
        <v>3.7</v>
      </c>
      <c r="J21" s="24">
        <v>3.6</v>
      </c>
      <c r="K21" s="31">
        <v>7.8</v>
      </c>
      <c r="L21" s="39">
        <v>5.2</v>
      </c>
      <c r="M21" s="42">
        <v>6.7</v>
      </c>
    </row>
    <row r="22" spans="1:13" x14ac:dyDescent="0.25">
      <c r="A22" t="s">
        <v>48</v>
      </c>
      <c r="B22" s="22">
        <v>11.8</v>
      </c>
      <c r="C22" s="22">
        <v>12.3</v>
      </c>
      <c r="D22" s="22">
        <v>13.3</v>
      </c>
      <c r="E22" s="22">
        <v>13.4</v>
      </c>
      <c r="F22" s="22">
        <v>13.2</v>
      </c>
      <c r="G22" s="22">
        <v>14.6</v>
      </c>
      <c r="H22" s="22">
        <v>13.4</v>
      </c>
      <c r="I22" s="22">
        <v>13.4</v>
      </c>
      <c r="J22" s="24">
        <v>15.6</v>
      </c>
      <c r="K22" s="31">
        <v>13.5</v>
      </c>
      <c r="L22" s="39">
        <v>15.8</v>
      </c>
      <c r="M22" s="42">
        <v>15.5</v>
      </c>
    </row>
    <row r="23" spans="1:13" x14ac:dyDescent="0.25">
      <c r="B23" s="22"/>
      <c r="C23" s="22"/>
      <c r="D23" s="22"/>
      <c r="E23" s="22"/>
      <c r="F23" s="22"/>
      <c r="G23" s="22"/>
      <c r="H23" s="22"/>
      <c r="I23" s="22"/>
      <c r="J23" s="24"/>
    </row>
    <row r="24" spans="1:13" x14ac:dyDescent="0.25">
      <c r="A24" s="54"/>
      <c r="B24" s="58"/>
      <c r="C24" s="58"/>
      <c r="D24" s="58"/>
      <c r="E24" s="58"/>
      <c r="F24" s="58"/>
      <c r="G24" s="49"/>
      <c r="H24" s="49"/>
      <c r="I24" s="49"/>
      <c r="J24"/>
    </row>
    <row r="25" spans="1:13" x14ac:dyDescent="0.25">
      <c r="A25" s="58"/>
      <c r="B25" s="58"/>
      <c r="C25" s="58"/>
      <c r="D25" s="58"/>
      <c r="E25" s="58"/>
      <c r="F25" s="58"/>
      <c r="G25" s="49"/>
      <c r="H25" s="49"/>
      <c r="I25" s="49"/>
      <c r="J25"/>
    </row>
    <row r="26" spans="1:13" x14ac:dyDescent="0.25">
      <c r="B26" s="22"/>
      <c r="C26" s="22"/>
      <c r="D26" s="22"/>
      <c r="E26" s="22"/>
      <c r="F26" s="22"/>
      <c r="G26" s="22"/>
      <c r="H26" s="22"/>
      <c r="I26" s="22"/>
      <c r="J26" s="24"/>
    </row>
    <row r="27" spans="1:13" x14ac:dyDescent="0.25">
      <c r="A27" s="46" t="s">
        <v>68</v>
      </c>
      <c r="B27" s="57"/>
      <c r="C27" s="57"/>
      <c r="D27" s="57"/>
      <c r="E27" s="57"/>
      <c r="F27" s="57"/>
      <c r="G27" s="57"/>
      <c r="H27" s="57"/>
      <c r="I27" s="47"/>
      <c r="J27"/>
    </row>
    <row r="28" spans="1:13" x14ac:dyDescent="0.25">
      <c r="A28" s="3"/>
      <c r="B28" s="12">
        <v>2005</v>
      </c>
      <c r="C28" s="12">
        <v>2006</v>
      </c>
      <c r="D28" s="12">
        <v>2007</v>
      </c>
      <c r="E28" s="12">
        <v>2008</v>
      </c>
      <c r="F28" s="12">
        <v>2009</v>
      </c>
      <c r="G28" s="15">
        <v>2010</v>
      </c>
      <c r="H28" s="13">
        <v>2011</v>
      </c>
      <c r="I28" s="13">
        <v>2012</v>
      </c>
      <c r="J28" s="13">
        <v>2013</v>
      </c>
      <c r="K28" s="13">
        <v>2014</v>
      </c>
      <c r="L28" s="13">
        <v>2015</v>
      </c>
      <c r="M28" s="13">
        <v>2016</v>
      </c>
    </row>
    <row r="29" spans="1:13" x14ac:dyDescent="0.25">
      <c r="A29" t="s">
        <v>25</v>
      </c>
      <c r="B29" s="22">
        <v>14</v>
      </c>
      <c r="C29" s="22">
        <v>11</v>
      </c>
      <c r="D29" s="22">
        <v>14</v>
      </c>
      <c r="E29" s="22">
        <v>17</v>
      </c>
      <c r="F29" s="22">
        <v>16</v>
      </c>
      <c r="G29" s="22">
        <v>13</v>
      </c>
      <c r="H29" s="22">
        <v>19</v>
      </c>
      <c r="I29" s="22">
        <v>13</v>
      </c>
      <c r="J29" s="24">
        <v>13</v>
      </c>
      <c r="K29" s="31">
        <v>29</v>
      </c>
      <c r="L29" s="39">
        <v>21</v>
      </c>
      <c r="M29" s="42">
        <v>26</v>
      </c>
    </row>
    <row r="30" spans="1:13" x14ac:dyDescent="0.25">
      <c r="A30" t="s">
        <v>48</v>
      </c>
      <c r="B30" s="22">
        <v>625</v>
      </c>
      <c r="C30" s="22">
        <v>657</v>
      </c>
      <c r="D30" s="22">
        <v>710</v>
      </c>
      <c r="E30" s="22">
        <v>720</v>
      </c>
      <c r="F30" s="22">
        <v>708</v>
      </c>
      <c r="G30" s="22">
        <v>779</v>
      </c>
      <c r="H30" s="22">
        <v>718</v>
      </c>
      <c r="I30" s="22">
        <v>721</v>
      </c>
      <c r="J30" s="24">
        <v>840</v>
      </c>
      <c r="K30" s="31">
        <v>726</v>
      </c>
      <c r="L30" s="39">
        <v>853</v>
      </c>
      <c r="M30" s="42">
        <v>836</v>
      </c>
    </row>
    <row r="31" spans="1:13" x14ac:dyDescent="0.25">
      <c r="A31" s="6" t="s">
        <v>37</v>
      </c>
      <c r="B31" s="18">
        <f t="shared" ref="B31:G31" si="1">SUM(B29:B30)</f>
        <v>639</v>
      </c>
      <c r="C31" s="18">
        <f t="shared" si="1"/>
        <v>668</v>
      </c>
      <c r="D31" s="18">
        <f t="shared" si="1"/>
        <v>724</v>
      </c>
      <c r="E31" s="18">
        <f t="shared" si="1"/>
        <v>737</v>
      </c>
      <c r="F31" s="18">
        <f t="shared" si="1"/>
        <v>724</v>
      </c>
      <c r="G31" s="14">
        <f t="shared" si="1"/>
        <v>792</v>
      </c>
      <c r="H31" s="14">
        <v>737</v>
      </c>
      <c r="I31" s="18">
        <f>SUM(I29:I30)</f>
        <v>734</v>
      </c>
      <c r="J31" s="23">
        <v>853</v>
      </c>
      <c r="K31" s="14">
        <f>SUM(K29:K30)</f>
        <v>755</v>
      </c>
      <c r="L31" s="14">
        <f>SUM(L29:L30)</f>
        <v>874</v>
      </c>
      <c r="M31" s="14">
        <f>SUM(M29:M30)</f>
        <v>862</v>
      </c>
    </row>
    <row r="32" spans="1:13" x14ac:dyDescent="0.25">
      <c r="A32" s="6"/>
      <c r="B32" s="18"/>
      <c r="C32" s="18"/>
      <c r="D32" s="18"/>
      <c r="E32" s="18"/>
      <c r="F32" s="18"/>
      <c r="G32" s="22"/>
    </row>
    <row r="33" spans="1:10" ht="9.75" customHeight="1" x14ac:dyDescent="0.25">
      <c r="A33" s="48" t="s">
        <v>69</v>
      </c>
      <c r="B33" s="49"/>
      <c r="C33" s="49"/>
      <c r="D33" s="49"/>
      <c r="E33" s="49"/>
      <c r="F33" s="49"/>
      <c r="G33" s="49"/>
      <c r="H33" s="49"/>
      <c r="I33" s="49"/>
      <c r="J33"/>
    </row>
    <row r="34" spans="1:10" ht="0.75" customHeight="1" x14ac:dyDescent="0.25">
      <c r="A34" s="49"/>
      <c r="B34" s="49"/>
      <c r="C34" s="49"/>
      <c r="D34" s="49"/>
      <c r="E34" s="49"/>
      <c r="F34" s="49"/>
      <c r="G34" s="49"/>
      <c r="H34" s="49"/>
      <c r="I34" s="49"/>
      <c r="J34"/>
    </row>
    <row r="35" spans="1:10" ht="51" customHeight="1" x14ac:dyDescent="0.25">
      <c r="A35" s="49"/>
      <c r="B35" s="49"/>
      <c r="C35" s="49"/>
      <c r="D35" s="49"/>
      <c r="E35" s="49"/>
      <c r="F35" s="49"/>
      <c r="G35" s="49"/>
      <c r="H35" s="49"/>
      <c r="I35" s="49"/>
      <c r="J35"/>
    </row>
    <row r="36" spans="1:10" x14ac:dyDescent="0.25">
      <c r="A36" s="20"/>
      <c r="B36" s="20"/>
      <c r="C36" s="20"/>
      <c r="D36" s="20"/>
      <c r="E36" s="20"/>
      <c r="F36" s="20"/>
      <c r="G36" s="20"/>
      <c r="H36" s="20"/>
    </row>
    <row r="37" spans="1:10" x14ac:dyDescent="0.25">
      <c r="A37" s="20"/>
      <c r="B37" s="20"/>
      <c r="C37" s="20"/>
      <c r="D37" s="20"/>
      <c r="E37" s="20"/>
      <c r="F37" s="20"/>
      <c r="G37" s="20"/>
      <c r="H37" s="20"/>
    </row>
  </sheetData>
  <mergeCells count="7">
    <mergeCell ref="A8:I9"/>
    <mergeCell ref="A24:I25"/>
    <mergeCell ref="A33:I35"/>
    <mergeCell ref="A11:I11"/>
    <mergeCell ref="A1:I1"/>
    <mergeCell ref="A19:I19"/>
    <mergeCell ref="A27:I27"/>
  </mergeCells>
  <phoneticPr fontId="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I27" sqref="I27"/>
    </sheetView>
  </sheetViews>
  <sheetFormatPr defaultRowHeight="15" x14ac:dyDescent="0.25"/>
  <cols>
    <col min="1" max="1" width="20.85546875" customWidth="1"/>
  </cols>
  <sheetData>
    <row r="1" spans="1:13" x14ac:dyDescent="0.25">
      <c r="A1" s="46" t="s">
        <v>70</v>
      </c>
      <c r="B1" s="57"/>
      <c r="C1" s="57"/>
      <c r="D1" s="57"/>
      <c r="E1" s="57"/>
      <c r="F1" s="57"/>
      <c r="G1" s="57"/>
      <c r="H1" s="57"/>
      <c r="I1" s="47"/>
    </row>
    <row r="2" spans="1:13" x14ac:dyDescent="0.25">
      <c r="A2" s="3"/>
      <c r="B2" s="12">
        <v>2005</v>
      </c>
      <c r="C2" s="12">
        <v>2006</v>
      </c>
      <c r="D2" s="12">
        <v>2007</v>
      </c>
      <c r="E2" s="12">
        <v>2008</v>
      </c>
      <c r="F2" s="12">
        <v>2009</v>
      </c>
      <c r="G2" s="13">
        <v>2010</v>
      </c>
      <c r="H2" s="13">
        <v>2011</v>
      </c>
      <c r="I2" s="13">
        <v>2012</v>
      </c>
      <c r="J2" s="13">
        <v>2013</v>
      </c>
      <c r="K2" s="13">
        <v>2014</v>
      </c>
      <c r="L2" s="13">
        <v>2015</v>
      </c>
      <c r="M2" s="13">
        <v>2016</v>
      </c>
    </row>
    <row r="3" spans="1:13" x14ac:dyDescent="0.25">
      <c r="A3" t="s">
        <v>28</v>
      </c>
      <c r="B3" s="4">
        <v>11.32</v>
      </c>
      <c r="C3" s="4">
        <v>11.78</v>
      </c>
      <c r="D3" s="4">
        <v>13</v>
      </c>
      <c r="E3" s="4">
        <v>11.87</v>
      </c>
      <c r="F3" s="4">
        <v>13.97</v>
      </c>
      <c r="G3" s="4">
        <v>14.41</v>
      </c>
      <c r="H3" s="4">
        <v>14.99</v>
      </c>
      <c r="I3" s="22">
        <v>13.9</v>
      </c>
      <c r="J3" s="24">
        <v>13.9</v>
      </c>
      <c r="K3" s="31">
        <v>12.7</v>
      </c>
      <c r="L3" s="39">
        <v>15.9</v>
      </c>
      <c r="M3" s="42">
        <v>15.1</v>
      </c>
    </row>
    <row r="4" spans="1:13" x14ac:dyDescent="0.25">
      <c r="A4" t="s">
        <v>29</v>
      </c>
      <c r="B4" s="4">
        <v>10.69</v>
      </c>
      <c r="C4" s="4">
        <v>11.06</v>
      </c>
      <c r="D4" s="4">
        <v>10.83</v>
      </c>
      <c r="E4" s="4">
        <v>12.02</v>
      </c>
      <c r="F4" s="4">
        <v>10.65</v>
      </c>
      <c r="G4" s="4">
        <v>13.12</v>
      </c>
      <c r="H4" s="4">
        <v>10.72</v>
      </c>
      <c r="I4" s="22">
        <v>11.3</v>
      </c>
      <c r="J4" s="24">
        <v>13.2</v>
      </c>
      <c r="K4" s="31">
        <v>11.2</v>
      </c>
      <c r="L4" s="39">
        <v>12.9</v>
      </c>
      <c r="M4" s="42">
        <v>13.2</v>
      </c>
    </row>
    <row r="5" spans="1:13" x14ac:dyDescent="0.25">
      <c r="A5" t="s">
        <v>30</v>
      </c>
      <c r="B5" s="4">
        <v>12.3</v>
      </c>
      <c r="C5" s="4">
        <v>12.73</v>
      </c>
      <c r="D5" s="4">
        <v>15.81</v>
      </c>
      <c r="E5" s="4">
        <v>13.35</v>
      </c>
      <c r="F5" s="4">
        <v>14.07</v>
      </c>
      <c r="G5" s="4">
        <v>13.64</v>
      </c>
      <c r="H5" s="4">
        <v>13.34</v>
      </c>
      <c r="I5" s="22">
        <v>13.2</v>
      </c>
      <c r="J5" s="24">
        <v>16.399999999999999</v>
      </c>
      <c r="K5" s="31">
        <v>14.6</v>
      </c>
      <c r="L5" s="39">
        <v>15.4</v>
      </c>
      <c r="M5" s="42">
        <v>17.3</v>
      </c>
    </row>
    <row r="6" spans="1:13" x14ac:dyDescent="0.25">
      <c r="A6" t="s">
        <v>31</v>
      </c>
      <c r="B6" s="4">
        <v>10.97</v>
      </c>
      <c r="C6" s="4">
        <v>13.23</v>
      </c>
      <c r="D6" s="4">
        <v>13.29</v>
      </c>
      <c r="E6" s="4">
        <v>14.45</v>
      </c>
      <c r="F6" s="4">
        <v>13.8</v>
      </c>
      <c r="G6" s="4">
        <v>16.260000000000002</v>
      </c>
      <c r="H6" s="4">
        <v>15.17</v>
      </c>
      <c r="I6" s="22">
        <v>13</v>
      </c>
      <c r="J6" s="24">
        <v>15.9</v>
      </c>
      <c r="K6" s="31">
        <v>14</v>
      </c>
      <c r="L6" s="39">
        <v>18.2</v>
      </c>
      <c r="M6" s="42">
        <v>15.3</v>
      </c>
    </row>
    <row r="7" spans="1:13" x14ac:dyDescent="0.25">
      <c r="A7" t="s">
        <v>32</v>
      </c>
      <c r="B7" s="4">
        <v>13.53</v>
      </c>
      <c r="C7" s="4">
        <v>11.46</v>
      </c>
      <c r="D7" s="4">
        <v>12.86</v>
      </c>
      <c r="E7" s="4">
        <v>16.32</v>
      </c>
      <c r="F7" s="4">
        <v>13.95</v>
      </c>
      <c r="G7" s="4">
        <v>13.34</v>
      </c>
      <c r="H7" s="4">
        <v>13.13</v>
      </c>
      <c r="I7" s="22">
        <v>16</v>
      </c>
      <c r="J7" s="24">
        <v>18.8</v>
      </c>
      <c r="K7" s="31">
        <v>17.2</v>
      </c>
      <c r="L7" s="39">
        <v>17.399999999999999</v>
      </c>
      <c r="M7" s="42">
        <v>15.6</v>
      </c>
    </row>
    <row r="10" spans="1:13" x14ac:dyDescent="0.25">
      <c r="A10" s="46" t="s">
        <v>71</v>
      </c>
      <c r="B10" s="57"/>
      <c r="C10" s="57"/>
      <c r="D10" s="57"/>
      <c r="E10" s="57"/>
      <c r="F10" s="57"/>
      <c r="G10" s="57"/>
      <c r="H10" s="57"/>
      <c r="I10" s="47"/>
    </row>
    <row r="11" spans="1:13" x14ac:dyDescent="0.25">
      <c r="A11" s="3"/>
      <c r="B11" s="12">
        <v>2005</v>
      </c>
      <c r="C11" s="12">
        <v>2006</v>
      </c>
      <c r="D11" s="12">
        <v>2007</v>
      </c>
      <c r="E11" s="12">
        <v>2008</v>
      </c>
      <c r="F11" s="12">
        <v>2009</v>
      </c>
      <c r="G11" s="13">
        <v>2010</v>
      </c>
      <c r="H11" s="13">
        <v>2011</v>
      </c>
      <c r="I11" s="13">
        <v>2012</v>
      </c>
      <c r="J11" s="13">
        <v>2013</v>
      </c>
      <c r="K11" s="13">
        <v>2014</v>
      </c>
      <c r="L11" s="13">
        <v>2015</v>
      </c>
      <c r="M11" s="13">
        <v>2016</v>
      </c>
    </row>
    <row r="12" spans="1:13" x14ac:dyDescent="0.25">
      <c r="A12" t="s">
        <v>28</v>
      </c>
      <c r="B12" s="4">
        <v>120</v>
      </c>
      <c r="C12" s="4">
        <v>126</v>
      </c>
      <c r="D12" s="4">
        <v>140</v>
      </c>
      <c r="E12" s="4">
        <v>129</v>
      </c>
      <c r="F12" s="4">
        <v>152</v>
      </c>
      <c r="G12" s="4">
        <v>158</v>
      </c>
      <c r="H12" s="4">
        <v>165</v>
      </c>
      <c r="I12" s="22">
        <v>154</v>
      </c>
      <c r="J12" s="24">
        <v>155</v>
      </c>
      <c r="K12" s="31">
        <v>142</v>
      </c>
      <c r="L12" s="39">
        <v>180</v>
      </c>
      <c r="M12" s="42">
        <v>171</v>
      </c>
    </row>
    <row r="13" spans="1:13" x14ac:dyDescent="0.25">
      <c r="A13" t="s">
        <v>29</v>
      </c>
      <c r="B13" s="4">
        <v>220</v>
      </c>
      <c r="C13" s="4">
        <v>228</v>
      </c>
      <c r="D13" s="4">
        <v>225</v>
      </c>
      <c r="E13" s="4">
        <v>250</v>
      </c>
      <c r="F13" s="4">
        <v>222</v>
      </c>
      <c r="G13" s="4">
        <v>276</v>
      </c>
      <c r="H13" s="4">
        <v>226</v>
      </c>
      <c r="I13" s="22">
        <v>238</v>
      </c>
      <c r="J13" s="24">
        <v>279</v>
      </c>
      <c r="K13" s="31">
        <v>238</v>
      </c>
      <c r="L13" s="39">
        <v>274</v>
      </c>
      <c r="M13" s="42">
        <v>279</v>
      </c>
    </row>
    <row r="14" spans="1:13" x14ac:dyDescent="0.25">
      <c r="A14" t="s">
        <v>30</v>
      </c>
      <c r="B14" s="4">
        <v>149</v>
      </c>
      <c r="C14" s="4">
        <v>155</v>
      </c>
      <c r="D14" s="4">
        <v>193</v>
      </c>
      <c r="E14" s="4">
        <v>164</v>
      </c>
      <c r="F14" s="4">
        <v>173</v>
      </c>
      <c r="G14" s="4">
        <v>167</v>
      </c>
      <c r="H14" s="4">
        <v>164</v>
      </c>
      <c r="I14" s="22">
        <v>163</v>
      </c>
      <c r="J14" s="24">
        <v>203</v>
      </c>
      <c r="K14" s="31">
        <v>181</v>
      </c>
      <c r="L14" s="39">
        <v>192</v>
      </c>
      <c r="M14" s="42">
        <v>215</v>
      </c>
    </row>
    <row r="15" spans="1:13" x14ac:dyDescent="0.25">
      <c r="A15" t="s">
        <v>31</v>
      </c>
      <c r="B15" s="4">
        <v>83</v>
      </c>
      <c r="C15" s="4">
        <v>101</v>
      </c>
      <c r="D15" s="4">
        <v>102</v>
      </c>
      <c r="E15" s="4">
        <v>112</v>
      </c>
      <c r="F15" s="4">
        <v>107</v>
      </c>
      <c r="G15" s="4">
        <v>126</v>
      </c>
      <c r="H15" s="4">
        <v>118</v>
      </c>
      <c r="I15" s="22">
        <v>101</v>
      </c>
      <c r="J15" s="24">
        <v>124</v>
      </c>
      <c r="K15" s="31">
        <v>110</v>
      </c>
      <c r="L15" s="39">
        <v>143</v>
      </c>
      <c r="M15" s="42">
        <v>121</v>
      </c>
    </row>
    <row r="16" spans="1:13" x14ac:dyDescent="0.25">
      <c r="A16" s="2" t="s">
        <v>32</v>
      </c>
      <c r="B16" s="5">
        <v>67</v>
      </c>
      <c r="C16" s="5">
        <v>57</v>
      </c>
      <c r="D16" s="5">
        <v>64</v>
      </c>
      <c r="E16" s="5">
        <v>82</v>
      </c>
      <c r="F16" s="5">
        <v>70</v>
      </c>
      <c r="G16" s="5">
        <v>65</v>
      </c>
      <c r="H16" s="5">
        <v>64</v>
      </c>
      <c r="I16" s="5">
        <v>78</v>
      </c>
      <c r="J16" s="5">
        <v>92</v>
      </c>
      <c r="K16" s="31">
        <v>84</v>
      </c>
      <c r="L16" s="39">
        <v>85</v>
      </c>
      <c r="M16" s="42">
        <v>76</v>
      </c>
    </row>
    <row r="17" spans="1:13" x14ac:dyDescent="0.25">
      <c r="A17" s="1" t="s">
        <v>37</v>
      </c>
      <c r="B17" s="10">
        <f>SUM(B12:B16)</f>
        <v>639</v>
      </c>
      <c r="C17" s="18">
        <f t="shared" ref="C17:I17" si="0">SUM(C12:C16)</f>
        <v>667</v>
      </c>
      <c r="D17" s="18">
        <f t="shared" si="0"/>
        <v>724</v>
      </c>
      <c r="E17" s="18">
        <f t="shared" si="0"/>
        <v>737</v>
      </c>
      <c r="F17" s="18">
        <f t="shared" si="0"/>
        <v>724</v>
      </c>
      <c r="G17" s="18">
        <f t="shared" si="0"/>
        <v>792</v>
      </c>
      <c r="H17" s="18">
        <f t="shared" si="0"/>
        <v>737</v>
      </c>
      <c r="I17" s="18">
        <f t="shared" si="0"/>
        <v>734</v>
      </c>
      <c r="J17" s="30">
        <v>853</v>
      </c>
      <c r="K17" s="34">
        <f>SUM(K12:K16)</f>
        <v>755</v>
      </c>
      <c r="L17" s="34">
        <f>SUM(L12:L16)</f>
        <v>874</v>
      </c>
      <c r="M17" s="44">
        <f>SUM(M12:M16)</f>
        <v>862</v>
      </c>
    </row>
    <row r="19" spans="1:13" ht="6" customHeight="1" x14ac:dyDescent="0.25"/>
    <row r="20" spans="1:13" x14ac:dyDescent="0.25">
      <c r="A20" s="48" t="s">
        <v>72</v>
      </c>
      <c r="B20" s="49"/>
      <c r="C20" s="49"/>
      <c r="D20" s="49"/>
      <c r="E20" s="49"/>
      <c r="F20" s="49"/>
      <c r="G20" s="49"/>
      <c r="H20" s="49"/>
    </row>
    <row r="21" spans="1:13" x14ac:dyDescent="0.25">
      <c r="A21" s="49"/>
      <c r="B21" s="49"/>
      <c r="C21" s="49"/>
      <c r="D21" s="49"/>
      <c r="E21" s="49"/>
      <c r="F21" s="49"/>
      <c r="G21" s="49"/>
      <c r="H21" s="49"/>
    </row>
    <row r="22" spans="1:13" x14ac:dyDescent="0.25">
      <c r="A22" s="49"/>
      <c r="B22" s="49"/>
      <c r="C22" s="49"/>
      <c r="D22" s="49"/>
      <c r="E22" s="49"/>
      <c r="F22" s="49"/>
      <c r="G22" s="49"/>
      <c r="H22" s="49"/>
    </row>
    <row r="23" spans="1:13" x14ac:dyDescent="0.25">
      <c r="A23" s="49"/>
      <c r="B23" s="49"/>
      <c r="C23" s="49"/>
      <c r="D23" s="49"/>
      <c r="E23" s="49"/>
      <c r="F23" s="49"/>
      <c r="G23" s="49"/>
      <c r="H23" s="49"/>
    </row>
    <row r="24" spans="1:13" ht="41.25" customHeight="1" x14ac:dyDescent="0.25">
      <c r="A24" s="49"/>
      <c r="B24" s="49"/>
      <c r="C24" s="49"/>
      <c r="D24" s="49"/>
      <c r="E24" s="49"/>
      <c r="F24" s="49"/>
      <c r="G24" s="49"/>
      <c r="H24" s="49"/>
    </row>
  </sheetData>
  <mergeCells count="3">
    <mergeCell ref="A20:H24"/>
    <mergeCell ref="A1:I1"/>
    <mergeCell ref="A10:I10"/>
  </mergeCells>
  <phoneticPr fontId="0" type="noConversion"/>
  <pageMargins left="0.7" right="0.7" top="0.75" bottom="0.75" header="0.3" footer="0.3"/>
  <pageSetup orientation="portrait" r:id="rId1"/>
  <ignoredErrors>
    <ignoredError sqref="B17:D17 E17:I1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S24" sqref="S24"/>
    </sheetView>
  </sheetViews>
  <sheetFormatPr defaultRowHeight="15" x14ac:dyDescent="0.25"/>
  <cols>
    <col min="1" max="1" width="11.7109375" customWidth="1"/>
    <col min="10" max="10" width="10.140625" bestFit="1" customWidth="1"/>
    <col min="12" max="12" width="10.140625" bestFit="1" customWidth="1"/>
  </cols>
  <sheetData>
    <row r="1" spans="1:13" x14ac:dyDescent="0.25">
      <c r="A1" s="52" t="s">
        <v>73</v>
      </c>
      <c r="B1" s="59"/>
      <c r="C1" s="59"/>
      <c r="D1" s="59"/>
      <c r="E1" s="59"/>
      <c r="F1" s="59"/>
      <c r="G1" s="59"/>
      <c r="H1" s="59"/>
      <c r="I1" s="59"/>
    </row>
    <row r="2" spans="1:13" x14ac:dyDescent="0.25">
      <c r="A2" s="2"/>
      <c r="B2" s="12">
        <v>2005</v>
      </c>
      <c r="C2" s="12">
        <v>2006</v>
      </c>
      <c r="D2" s="12">
        <v>2007</v>
      </c>
      <c r="E2" s="12">
        <v>2008</v>
      </c>
      <c r="F2" s="12">
        <v>2009</v>
      </c>
      <c r="G2" s="13">
        <v>2010</v>
      </c>
      <c r="H2" s="13">
        <v>2011</v>
      </c>
      <c r="I2" s="13">
        <v>2012</v>
      </c>
      <c r="J2" s="13">
        <v>2013</v>
      </c>
      <c r="K2" s="13">
        <v>2014</v>
      </c>
      <c r="L2" s="13">
        <v>2015</v>
      </c>
      <c r="M2" s="13">
        <v>2016</v>
      </c>
    </row>
    <row r="3" spans="1:13" x14ac:dyDescent="0.25">
      <c r="A3" t="s">
        <v>33</v>
      </c>
      <c r="B3" s="4">
        <v>301</v>
      </c>
      <c r="C3" s="4">
        <v>299</v>
      </c>
      <c r="D3" s="4">
        <v>335</v>
      </c>
      <c r="E3" s="4">
        <v>343</v>
      </c>
      <c r="F3" s="4">
        <v>344</v>
      </c>
      <c r="G3" s="4">
        <v>377</v>
      </c>
      <c r="H3" s="4">
        <v>349</v>
      </c>
      <c r="I3" s="22">
        <v>346</v>
      </c>
      <c r="J3" s="32">
        <v>428</v>
      </c>
      <c r="K3" s="35">
        <v>348</v>
      </c>
      <c r="L3" s="42">
        <v>422</v>
      </c>
      <c r="M3" s="42">
        <v>454</v>
      </c>
    </row>
    <row r="4" spans="1:13" x14ac:dyDescent="0.25">
      <c r="A4" t="s">
        <v>34</v>
      </c>
      <c r="B4" s="4">
        <v>152</v>
      </c>
      <c r="C4" s="4">
        <v>146</v>
      </c>
      <c r="D4" s="4">
        <v>151</v>
      </c>
      <c r="E4" s="4">
        <v>157</v>
      </c>
      <c r="F4" s="4">
        <v>155</v>
      </c>
      <c r="G4" s="4">
        <v>150</v>
      </c>
      <c r="H4" s="4">
        <v>128</v>
      </c>
      <c r="I4" s="22">
        <v>128</v>
      </c>
      <c r="J4" s="32">
        <v>136</v>
      </c>
      <c r="K4" s="38">
        <v>139</v>
      </c>
      <c r="L4" s="42">
        <v>157</v>
      </c>
      <c r="M4" s="42">
        <v>131</v>
      </c>
    </row>
    <row r="5" spans="1:13" x14ac:dyDescent="0.25">
      <c r="A5" t="s">
        <v>36</v>
      </c>
      <c r="B5" s="4">
        <v>139</v>
      </c>
      <c r="C5" s="4">
        <v>155</v>
      </c>
      <c r="D5" s="4">
        <v>187</v>
      </c>
      <c r="E5" s="4">
        <v>173</v>
      </c>
      <c r="F5" s="4">
        <v>176</v>
      </c>
      <c r="G5" s="4">
        <v>195</v>
      </c>
      <c r="H5" s="4">
        <v>200</v>
      </c>
      <c r="I5" s="22">
        <v>198</v>
      </c>
      <c r="J5" s="32">
        <v>205</v>
      </c>
      <c r="K5" s="38">
        <v>210</v>
      </c>
      <c r="L5" s="42">
        <v>225</v>
      </c>
      <c r="M5" s="42">
        <v>205</v>
      </c>
    </row>
    <row r="6" spans="1:13" x14ac:dyDescent="0.25">
      <c r="A6" s="2" t="s">
        <v>50</v>
      </c>
      <c r="B6" s="5">
        <f>B7-B5-B4-B3</f>
        <v>47</v>
      </c>
      <c r="C6" s="5">
        <f>C7-C5-C4-C3</f>
        <v>68</v>
      </c>
      <c r="D6" s="5">
        <f>D7-D5-D4-D3</f>
        <v>51</v>
      </c>
      <c r="E6" s="5">
        <f>E7-E5-E4-E3</f>
        <v>64</v>
      </c>
      <c r="F6" s="5">
        <f>F7-F5-F4-F3</f>
        <v>49</v>
      </c>
      <c r="G6" s="5">
        <v>70</v>
      </c>
      <c r="H6" s="5">
        <v>60</v>
      </c>
      <c r="I6" s="5">
        <v>62</v>
      </c>
      <c r="J6" s="32">
        <v>84</v>
      </c>
      <c r="K6" s="38">
        <v>58</v>
      </c>
      <c r="L6" s="42">
        <v>70</v>
      </c>
      <c r="M6" s="42">
        <v>72</v>
      </c>
    </row>
    <row r="7" spans="1:13" x14ac:dyDescent="0.25">
      <c r="A7" s="1" t="s">
        <v>35</v>
      </c>
      <c r="B7" s="10">
        <v>639</v>
      </c>
      <c r="C7" s="10">
        <v>668</v>
      </c>
      <c r="D7" s="10">
        <v>724</v>
      </c>
      <c r="E7" s="10">
        <v>737</v>
      </c>
      <c r="F7" s="10">
        <v>724</v>
      </c>
      <c r="G7" s="14">
        <v>792</v>
      </c>
      <c r="H7" s="14">
        <v>737</v>
      </c>
      <c r="I7" s="14">
        <f>SUM(I3:I6)</f>
        <v>734</v>
      </c>
      <c r="J7" s="33">
        <f>SUM(J3:J6)</f>
        <v>853</v>
      </c>
      <c r="K7" s="37">
        <v>755</v>
      </c>
      <c r="L7" s="33">
        <f>SUM(L3:L6)</f>
        <v>874</v>
      </c>
      <c r="M7" s="33">
        <f>SUM(M3:M6)</f>
        <v>862</v>
      </c>
    </row>
    <row r="9" spans="1:13" x14ac:dyDescent="0.25">
      <c r="A9" s="52" t="s">
        <v>74</v>
      </c>
      <c r="B9" s="59"/>
      <c r="C9" s="59"/>
      <c r="D9" s="59"/>
      <c r="E9" s="59"/>
      <c r="F9" s="59"/>
      <c r="G9" s="59"/>
      <c r="H9" s="59"/>
      <c r="I9" s="59"/>
    </row>
    <row r="10" spans="1:13" x14ac:dyDescent="0.25">
      <c r="A10" s="2"/>
      <c r="B10" s="12">
        <v>2005</v>
      </c>
      <c r="C10" s="12">
        <v>2006</v>
      </c>
      <c r="D10" s="12">
        <v>2007</v>
      </c>
      <c r="E10" s="12">
        <v>2008</v>
      </c>
      <c r="F10" s="12">
        <v>2009</v>
      </c>
      <c r="G10" s="13">
        <v>2010</v>
      </c>
      <c r="H10" s="13">
        <v>2011</v>
      </c>
      <c r="I10" s="13">
        <v>2012</v>
      </c>
      <c r="J10" s="13">
        <v>2013</v>
      </c>
      <c r="K10" s="13">
        <v>2014</v>
      </c>
      <c r="L10" s="13">
        <v>2015</v>
      </c>
      <c r="M10" s="13">
        <v>2016</v>
      </c>
    </row>
    <row r="11" spans="1:13" x14ac:dyDescent="0.25">
      <c r="A11" t="s">
        <v>33</v>
      </c>
      <c r="B11" s="7">
        <f>B3/B15</f>
        <v>0.47104851330203446</v>
      </c>
      <c r="C11" s="7">
        <f t="shared" ref="C11:H11" si="0">C3/C7</f>
        <v>0.44760479041916168</v>
      </c>
      <c r="D11" s="7">
        <f t="shared" si="0"/>
        <v>0.462707182320442</v>
      </c>
      <c r="E11" s="7">
        <f t="shared" si="0"/>
        <v>0.46540027137042062</v>
      </c>
      <c r="F11" s="7">
        <f t="shared" si="0"/>
        <v>0.47513812154696133</v>
      </c>
      <c r="G11" s="7">
        <f t="shared" si="0"/>
        <v>0.47601010101010099</v>
      </c>
      <c r="H11" s="7">
        <f t="shared" si="0"/>
        <v>0.47354138398914519</v>
      </c>
      <c r="I11" s="7">
        <f>I3/734</f>
        <v>0.47138964577656678</v>
      </c>
      <c r="J11" s="7">
        <v>0.502</v>
      </c>
      <c r="K11" s="7">
        <v>0.46100000000000002</v>
      </c>
      <c r="L11" s="7">
        <v>0.48299999999999998</v>
      </c>
      <c r="M11" s="7">
        <v>0.52700000000000002</v>
      </c>
    </row>
    <row r="12" spans="1:13" x14ac:dyDescent="0.25">
      <c r="A12" t="s">
        <v>34</v>
      </c>
      <c r="B12" s="7">
        <f t="shared" ref="B12:G12" si="1">B4/B7</f>
        <v>0.23787167449139279</v>
      </c>
      <c r="C12" s="7">
        <f t="shared" si="1"/>
        <v>0.21856287425149701</v>
      </c>
      <c r="D12" s="7">
        <f t="shared" si="1"/>
        <v>0.2085635359116022</v>
      </c>
      <c r="E12" s="7">
        <f t="shared" si="1"/>
        <v>0.2130257801899593</v>
      </c>
      <c r="F12" s="7">
        <f t="shared" si="1"/>
        <v>0.21408839779005526</v>
      </c>
      <c r="G12" s="7">
        <f t="shared" si="1"/>
        <v>0.18939393939393939</v>
      </c>
      <c r="H12" s="7">
        <f>H4/H7</f>
        <v>0.17367706919945725</v>
      </c>
      <c r="I12" s="7">
        <f>I4/734</f>
        <v>0.17438692098092642</v>
      </c>
      <c r="J12" s="7">
        <v>0.159</v>
      </c>
      <c r="K12" s="7">
        <v>0.184</v>
      </c>
      <c r="L12" s="7">
        <v>0.18</v>
      </c>
      <c r="M12" s="7">
        <v>0.152</v>
      </c>
    </row>
    <row r="13" spans="1:13" x14ac:dyDescent="0.25">
      <c r="A13" t="s">
        <v>36</v>
      </c>
      <c r="B13" s="7">
        <f>B5/B15</f>
        <v>0.21752738654147105</v>
      </c>
      <c r="C13" s="7">
        <f t="shared" ref="C13:H13" si="2">C5/C7</f>
        <v>0.23203592814371257</v>
      </c>
      <c r="D13" s="7">
        <f t="shared" si="2"/>
        <v>0.25828729281767954</v>
      </c>
      <c r="E13" s="7">
        <f t="shared" si="2"/>
        <v>0.23473541383989144</v>
      </c>
      <c r="F13" s="7">
        <f t="shared" si="2"/>
        <v>0.24309392265193369</v>
      </c>
      <c r="G13" s="7">
        <f t="shared" si="2"/>
        <v>0.24621212121212122</v>
      </c>
      <c r="H13" s="7">
        <f t="shared" si="2"/>
        <v>0.27137042062415195</v>
      </c>
      <c r="I13" s="7">
        <f>I5/734</f>
        <v>0.26975476839237056</v>
      </c>
      <c r="J13" s="7">
        <v>0.24</v>
      </c>
      <c r="K13" s="7">
        <v>0.27800000000000002</v>
      </c>
      <c r="L13" s="7">
        <v>0.25700000000000001</v>
      </c>
      <c r="M13" s="7">
        <v>0.23800000000000002</v>
      </c>
    </row>
    <row r="14" spans="1:13" x14ac:dyDescent="0.25">
      <c r="A14" s="2" t="s">
        <v>50</v>
      </c>
      <c r="B14" s="8">
        <f>B6/B15</f>
        <v>7.3552425665101728E-2</v>
      </c>
      <c r="C14" s="8">
        <f t="shared" ref="C14:H14" si="3">C6/C7</f>
        <v>0.10179640718562874</v>
      </c>
      <c r="D14" s="8">
        <f t="shared" si="3"/>
        <v>7.0441988950276244E-2</v>
      </c>
      <c r="E14" s="8">
        <f t="shared" si="3"/>
        <v>8.6838534599728623E-2</v>
      </c>
      <c r="F14" s="8">
        <f t="shared" si="3"/>
        <v>6.7679558011049717E-2</v>
      </c>
      <c r="G14" s="8">
        <f t="shared" si="3"/>
        <v>8.8383838383838384E-2</v>
      </c>
      <c r="H14" s="8">
        <f t="shared" si="3"/>
        <v>8.1411126187245594E-2</v>
      </c>
      <c r="I14" s="8">
        <f>I6/734</f>
        <v>8.4468664850136238E-2</v>
      </c>
      <c r="J14" s="7">
        <v>9.8000000000000004E-2</v>
      </c>
      <c r="K14" s="7">
        <v>7.6999999999999999E-2</v>
      </c>
      <c r="L14" s="7">
        <v>0.08</v>
      </c>
      <c r="M14" s="7">
        <v>8.4000000000000005E-2</v>
      </c>
    </row>
    <row r="15" spans="1:13" x14ac:dyDescent="0.25">
      <c r="A15" s="1" t="s">
        <v>35</v>
      </c>
      <c r="B15" s="10">
        <v>639</v>
      </c>
      <c r="C15" s="10">
        <v>668</v>
      </c>
      <c r="D15" s="10">
        <v>724</v>
      </c>
      <c r="E15" s="10">
        <v>737</v>
      </c>
      <c r="F15" s="10">
        <v>724</v>
      </c>
      <c r="G15" s="14">
        <v>792</v>
      </c>
      <c r="H15" s="11">
        <v>737</v>
      </c>
      <c r="I15" s="18">
        <v>734</v>
      </c>
      <c r="J15" s="36">
        <v>853</v>
      </c>
      <c r="K15" s="34">
        <v>755</v>
      </c>
      <c r="L15" s="45">
        <v>874</v>
      </c>
      <c r="M15" s="45">
        <v>862</v>
      </c>
    </row>
    <row r="16" spans="1:13" x14ac:dyDescent="0.25">
      <c r="A16" s="1"/>
      <c r="B16" s="18"/>
      <c r="C16" s="18"/>
      <c r="D16" s="18"/>
      <c r="E16" s="18"/>
      <c r="F16" s="18"/>
      <c r="G16" s="14"/>
      <c r="H16" s="18"/>
      <c r="I16" s="18"/>
    </row>
    <row r="17" spans="1:9" ht="31.9" customHeight="1" x14ac:dyDescent="0.25">
      <c r="A17" s="58" t="s">
        <v>51</v>
      </c>
      <c r="B17" s="49"/>
      <c r="C17" s="49"/>
      <c r="D17" s="49"/>
      <c r="E17" s="49"/>
      <c r="F17" s="49"/>
      <c r="G17" s="49"/>
      <c r="H17" s="49"/>
      <c r="I17" s="49"/>
    </row>
    <row r="19" spans="1:9" ht="105.75" customHeight="1" x14ac:dyDescent="0.25">
      <c r="A19" s="48" t="s">
        <v>75</v>
      </c>
      <c r="B19" s="49"/>
      <c r="C19" s="49"/>
      <c r="D19" s="49"/>
      <c r="E19" s="49"/>
      <c r="F19" s="49"/>
      <c r="G19" s="49"/>
      <c r="H19" s="49"/>
      <c r="I19" s="49"/>
    </row>
    <row r="22" spans="1:9" x14ac:dyDescent="0.25">
      <c r="B22" s="19"/>
      <c r="C22" s="19"/>
      <c r="D22" s="19"/>
      <c r="E22" s="19"/>
      <c r="F22" s="19"/>
      <c r="G22" s="19"/>
      <c r="H22" s="19"/>
    </row>
    <row r="23" spans="1:9" x14ac:dyDescent="0.25">
      <c r="A23" s="19"/>
      <c r="B23" s="19"/>
      <c r="C23" s="19"/>
      <c r="D23" s="19"/>
      <c r="E23" s="19"/>
      <c r="F23" s="19"/>
      <c r="G23" s="19"/>
      <c r="H23" s="19"/>
    </row>
    <row r="24" spans="1:9" x14ac:dyDescent="0.25">
      <c r="A24" s="19"/>
      <c r="B24" s="19"/>
      <c r="C24" s="19"/>
      <c r="D24" s="19"/>
      <c r="E24" s="19"/>
      <c r="F24" s="19"/>
      <c r="G24" s="19"/>
      <c r="H24" s="19"/>
    </row>
    <row r="25" spans="1:9" x14ac:dyDescent="0.25">
      <c r="A25" s="19"/>
      <c r="B25" s="19"/>
      <c r="C25" s="19"/>
      <c r="D25" s="19"/>
      <c r="E25" s="19"/>
      <c r="F25" s="19"/>
      <c r="G25" s="19"/>
      <c r="H25" s="19"/>
    </row>
    <row r="26" spans="1:9" x14ac:dyDescent="0.25">
      <c r="A26" s="19"/>
      <c r="B26" s="19"/>
      <c r="C26" s="19"/>
      <c r="D26" s="19"/>
      <c r="E26" s="19"/>
      <c r="F26" s="19"/>
      <c r="G26" s="19"/>
      <c r="H26" s="19"/>
    </row>
  </sheetData>
  <mergeCells count="4">
    <mergeCell ref="A9:I9"/>
    <mergeCell ref="A1:I1"/>
    <mergeCell ref="A19:I19"/>
    <mergeCell ref="A17:I17"/>
  </mergeCells>
  <phoneticPr fontId="0" type="noConversion"/>
  <pageMargins left="0.7" right="0.7" top="0.75" bottom="0.75" header="0.3" footer="0.3"/>
  <pageSetup orientation="portrait" r:id="rId1"/>
  <ignoredErrors>
    <ignoredError sqref="I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Overall</vt:lpstr>
      <vt:lpstr>Age</vt:lpstr>
      <vt:lpstr>Sex</vt:lpstr>
      <vt:lpstr>Race Ethnicity</vt:lpstr>
      <vt:lpstr>Region</vt:lpstr>
      <vt:lpstr>Means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Schlotthauer, Amy</dc:creator>
  <cp:lastModifiedBy>Leah Rolando</cp:lastModifiedBy>
  <cp:lastPrinted>2012-03-12T15:47:10Z</cp:lastPrinted>
  <dcterms:created xsi:type="dcterms:W3CDTF">2011-04-14T16:24:08Z</dcterms:created>
  <dcterms:modified xsi:type="dcterms:W3CDTF">2018-08-02T17:35:34Z</dcterms:modified>
</cp:coreProperties>
</file>